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41738069\Desktop\PLAN ACCION 2021\"/>
    </mc:Choice>
  </mc:AlternateContent>
  <xr:revisionPtr revIDLastSave="0" documentId="8_{0F8578CD-DD4B-4661-861A-0BED800D40A2}" xr6:coauthVersionLast="46" xr6:coauthVersionMax="46" xr10:uidLastSave="{00000000-0000-0000-0000-000000000000}"/>
  <bookViews>
    <workbookView xWindow="-120" yWindow="-120" windowWidth="20730" windowHeight="11160" xr2:uid="{C200146E-6BC5-374D-B7BC-DEA67B0CA190}"/>
  </bookViews>
  <sheets>
    <sheet name="PA 2021" sheetId="1" r:id="rId1"/>
  </sheets>
  <definedNames>
    <definedName name="_xlnm._FilterDatabase" localSheetId="0" hidden="1">'PA 2021'!$A$2:$AO$844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05" i="1" l="1"/>
  <c r="S302" i="1"/>
  <c r="S301" i="1"/>
  <c r="S300" i="1"/>
  <c r="V303" i="1"/>
  <c r="U303" i="1"/>
  <c r="T303" i="1"/>
  <c r="S303" i="1"/>
  <c r="T807" i="1"/>
  <c r="V29" i="1" l="1"/>
  <c r="U29" i="1"/>
  <c r="T29" i="1"/>
  <c r="S29" i="1"/>
  <c r="W29" i="1" s="1"/>
  <c r="V30" i="1"/>
  <c r="U30" i="1"/>
  <c r="T30" i="1"/>
  <c r="S30" i="1"/>
  <c r="W30" i="1" s="1"/>
  <c r="T9" i="1"/>
  <c r="S7" i="1" l="1"/>
  <c r="T7" i="1"/>
  <c r="U7" i="1"/>
  <c r="V7" i="1"/>
  <c r="S8" i="1"/>
  <c r="T8" i="1"/>
  <c r="U8" i="1"/>
  <c r="V8" i="1"/>
  <c r="S9" i="1"/>
  <c r="U9" i="1"/>
  <c r="V9" i="1"/>
  <c r="S10" i="1"/>
  <c r="T10" i="1"/>
  <c r="U10" i="1"/>
  <c r="V10" i="1"/>
  <c r="S11" i="1"/>
  <c r="T11" i="1"/>
  <c r="U11" i="1"/>
  <c r="V11" i="1"/>
  <c r="S12" i="1"/>
  <c r="T12" i="1"/>
  <c r="U12" i="1"/>
  <c r="V12" i="1"/>
  <c r="S13" i="1"/>
  <c r="T13" i="1"/>
  <c r="U13" i="1"/>
  <c r="V13" i="1"/>
  <c r="S14" i="1"/>
  <c r="T14" i="1"/>
  <c r="U14" i="1"/>
  <c r="V14" i="1"/>
  <c r="S15" i="1"/>
  <c r="T15" i="1"/>
  <c r="U15" i="1"/>
  <c r="V15" i="1"/>
  <c r="S16" i="1"/>
  <c r="T16" i="1"/>
  <c r="U16" i="1"/>
  <c r="V16" i="1"/>
  <c r="S17" i="1"/>
  <c r="T17" i="1"/>
  <c r="U17" i="1"/>
  <c r="V17" i="1"/>
  <c r="S18" i="1"/>
  <c r="T18" i="1"/>
  <c r="U18" i="1"/>
  <c r="V18" i="1"/>
  <c r="S19" i="1"/>
  <c r="T19" i="1"/>
  <c r="U19" i="1"/>
  <c r="V19" i="1"/>
  <c r="S20" i="1"/>
  <c r="T20" i="1"/>
  <c r="U20" i="1"/>
  <c r="V20" i="1"/>
  <c r="S21" i="1"/>
  <c r="T21" i="1"/>
  <c r="U21" i="1"/>
  <c r="V21" i="1"/>
  <c r="S22" i="1"/>
  <c r="T22" i="1"/>
  <c r="U22" i="1"/>
  <c r="V22" i="1"/>
  <c r="S23" i="1"/>
  <c r="T23" i="1"/>
  <c r="U23" i="1"/>
  <c r="V23" i="1"/>
  <c r="S24" i="1"/>
  <c r="T24" i="1"/>
  <c r="U24" i="1"/>
  <c r="V24" i="1"/>
  <c r="S25" i="1"/>
  <c r="T25" i="1"/>
  <c r="U25" i="1"/>
  <c r="V25" i="1"/>
  <c r="S26" i="1"/>
  <c r="T26" i="1"/>
  <c r="U26" i="1"/>
  <c r="V26" i="1"/>
  <c r="S27" i="1"/>
  <c r="T27" i="1"/>
  <c r="U27" i="1"/>
  <c r="V27" i="1"/>
  <c r="S28" i="1"/>
  <c r="T28" i="1"/>
  <c r="U28" i="1"/>
  <c r="V28" i="1"/>
  <c r="S31" i="1"/>
  <c r="T31" i="1"/>
  <c r="U31" i="1"/>
  <c r="V31" i="1"/>
  <c r="S32" i="1"/>
  <c r="T32" i="1"/>
  <c r="U32" i="1"/>
  <c r="V32" i="1"/>
  <c r="S33" i="1"/>
  <c r="T33" i="1"/>
  <c r="U33" i="1"/>
  <c r="V33" i="1"/>
  <c r="S34" i="1"/>
  <c r="T34" i="1"/>
  <c r="U34" i="1"/>
  <c r="V34" i="1"/>
  <c r="S35" i="1"/>
  <c r="T35" i="1"/>
  <c r="U35" i="1"/>
  <c r="V35" i="1"/>
  <c r="S36" i="1"/>
  <c r="T36" i="1"/>
  <c r="U36" i="1"/>
  <c r="V36" i="1"/>
  <c r="S37" i="1"/>
  <c r="T37" i="1"/>
  <c r="U37" i="1"/>
  <c r="V37" i="1"/>
  <c r="S38" i="1"/>
  <c r="T38" i="1"/>
  <c r="U38" i="1"/>
  <c r="V38" i="1"/>
  <c r="S39" i="1"/>
  <c r="T39" i="1"/>
  <c r="U39" i="1"/>
  <c r="V39" i="1"/>
  <c r="S40" i="1"/>
  <c r="T40" i="1"/>
  <c r="U40" i="1"/>
  <c r="V40" i="1"/>
  <c r="S41" i="1"/>
  <c r="T41" i="1"/>
  <c r="U41" i="1"/>
  <c r="V41" i="1"/>
  <c r="S42" i="1"/>
  <c r="T42" i="1"/>
  <c r="U42" i="1"/>
  <c r="V42" i="1"/>
  <c r="S43" i="1"/>
  <c r="T43" i="1"/>
  <c r="U43" i="1"/>
  <c r="V43" i="1"/>
  <c r="S44" i="1"/>
  <c r="T44" i="1"/>
  <c r="U44" i="1"/>
  <c r="V44" i="1"/>
  <c r="S45" i="1"/>
  <c r="T45" i="1"/>
  <c r="U45" i="1"/>
  <c r="V45" i="1"/>
  <c r="S46" i="1"/>
  <c r="T46" i="1"/>
  <c r="U46" i="1"/>
  <c r="V46" i="1"/>
  <c r="S47" i="1"/>
  <c r="T47" i="1"/>
  <c r="U47" i="1"/>
  <c r="V47" i="1"/>
  <c r="S48" i="1"/>
  <c r="T48" i="1"/>
  <c r="U48" i="1"/>
  <c r="V48" i="1"/>
  <c r="S49" i="1"/>
  <c r="T49" i="1"/>
  <c r="U49" i="1"/>
  <c r="V49" i="1"/>
  <c r="S50" i="1"/>
  <c r="T50" i="1"/>
  <c r="U50" i="1"/>
  <c r="V50" i="1"/>
  <c r="S51" i="1"/>
  <c r="T51" i="1"/>
  <c r="U51" i="1"/>
  <c r="V51" i="1"/>
  <c r="S52" i="1"/>
  <c r="T52" i="1"/>
  <c r="U52" i="1"/>
  <c r="V52" i="1"/>
  <c r="S53" i="1"/>
  <c r="T53" i="1"/>
  <c r="U53" i="1"/>
  <c r="V53" i="1"/>
  <c r="S54" i="1"/>
  <c r="T54" i="1"/>
  <c r="U54" i="1"/>
  <c r="V54" i="1"/>
  <c r="S55" i="1"/>
  <c r="T55" i="1"/>
  <c r="U55" i="1"/>
  <c r="V55" i="1"/>
  <c r="S56" i="1"/>
  <c r="T56" i="1"/>
  <c r="U56" i="1"/>
  <c r="V56" i="1"/>
  <c r="S57" i="1"/>
  <c r="T57" i="1"/>
  <c r="U57" i="1"/>
  <c r="V57" i="1"/>
  <c r="S58" i="1"/>
  <c r="T58" i="1"/>
  <c r="U58" i="1"/>
  <c r="V58" i="1"/>
  <c r="S59" i="1"/>
  <c r="T59" i="1"/>
  <c r="U59" i="1"/>
  <c r="V59" i="1"/>
  <c r="S60" i="1"/>
  <c r="T60" i="1"/>
  <c r="U60" i="1"/>
  <c r="V60" i="1"/>
  <c r="S61" i="1"/>
  <c r="T61" i="1"/>
  <c r="U61" i="1"/>
  <c r="V61" i="1"/>
  <c r="S62" i="1"/>
  <c r="T62" i="1"/>
  <c r="U62" i="1"/>
  <c r="V62" i="1"/>
  <c r="S63" i="1"/>
  <c r="T63" i="1"/>
  <c r="U63" i="1"/>
  <c r="V63" i="1"/>
  <c r="S64" i="1"/>
  <c r="T64" i="1"/>
  <c r="U64" i="1"/>
  <c r="V64" i="1"/>
  <c r="S65" i="1"/>
  <c r="T65" i="1"/>
  <c r="U65" i="1"/>
  <c r="V65" i="1"/>
  <c r="S66" i="1"/>
  <c r="T66" i="1"/>
  <c r="U66" i="1"/>
  <c r="V66" i="1"/>
  <c r="S67" i="1"/>
  <c r="T67" i="1"/>
  <c r="U67" i="1"/>
  <c r="V67" i="1"/>
  <c r="S68" i="1"/>
  <c r="T68" i="1"/>
  <c r="U68" i="1"/>
  <c r="V68" i="1"/>
  <c r="S69" i="1"/>
  <c r="T69" i="1"/>
  <c r="U69" i="1"/>
  <c r="V69" i="1"/>
  <c r="S70" i="1"/>
  <c r="T70" i="1"/>
  <c r="U70" i="1"/>
  <c r="V70" i="1"/>
  <c r="S71" i="1"/>
  <c r="T71" i="1"/>
  <c r="U71" i="1"/>
  <c r="V71" i="1"/>
  <c r="S72" i="1"/>
  <c r="T72" i="1"/>
  <c r="U72" i="1"/>
  <c r="V72" i="1"/>
  <c r="S73" i="1"/>
  <c r="T73" i="1"/>
  <c r="U73" i="1"/>
  <c r="V73" i="1"/>
  <c r="S74" i="1"/>
  <c r="T74" i="1"/>
  <c r="U74" i="1"/>
  <c r="V74" i="1"/>
  <c r="S75" i="1"/>
  <c r="T75" i="1"/>
  <c r="U75" i="1"/>
  <c r="V75" i="1"/>
  <c r="S76" i="1"/>
  <c r="T76" i="1"/>
  <c r="U76" i="1"/>
  <c r="V76" i="1"/>
  <c r="S77" i="1"/>
  <c r="T77" i="1"/>
  <c r="U77" i="1"/>
  <c r="V77" i="1"/>
  <c r="S78" i="1"/>
  <c r="T78" i="1"/>
  <c r="U78" i="1"/>
  <c r="V78" i="1"/>
  <c r="S79" i="1"/>
  <c r="T79" i="1"/>
  <c r="U79" i="1"/>
  <c r="V79" i="1"/>
  <c r="S80" i="1"/>
  <c r="T80" i="1"/>
  <c r="U80" i="1"/>
  <c r="V80" i="1"/>
  <c r="S81" i="1"/>
  <c r="T81" i="1"/>
  <c r="U81" i="1"/>
  <c r="V81" i="1"/>
  <c r="S82" i="1"/>
  <c r="T82" i="1"/>
  <c r="U82" i="1"/>
  <c r="V82" i="1"/>
  <c r="S83" i="1"/>
  <c r="T83" i="1"/>
  <c r="U83" i="1"/>
  <c r="V83" i="1"/>
  <c r="S84" i="1"/>
  <c r="T84" i="1"/>
  <c r="U84" i="1"/>
  <c r="V84" i="1"/>
  <c r="S85" i="1"/>
  <c r="T85" i="1"/>
  <c r="U85" i="1"/>
  <c r="V85" i="1"/>
  <c r="S86" i="1"/>
  <c r="T86" i="1"/>
  <c r="U86" i="1"/>
  <c r="V86" i="1"/>
  <c r="S87" i="1"/>
  <c r="T87" i="1"/>
  <c r="U87" i="1"/>
  <c r="V87" i="1"/>
  <c r="S88" i="1"/>
  <c r="T88" i="1"/>
  <c r="U88" i="1"/>
  <c r="V88" i="1"/>
  <c r="S89" i="1"/>
  <c r="T89" i="1"/>
  <c r="U89" i="1"/>
  <c r="V89" i="1"/>
  <c r="S90" i="1"/>
  <c r="T90" i="1"/>
  <c r="U90" i="1"/>
  <c r="V90" i="1"/>
  <c r="S91" i="1"/>
  <c r="T91" i="1"/>
  <c r="U91" i="1"/>
  <c r="V91" i="1"/>
  <c r="S92" i="1"/>
  <c r="T92" i="1"/>
  <c r="U92" i="1"/>
  <c r="V92" i="1"/>
  <c r="S93" i="1"/>
  <c r="T93" i="1"/>
  <c r="U93" i="1"/>
  <c r="V93" i="1"/>
  <c r="S94" i="1"/>
  <c r="T94" i="1"/>
  <c r="U94" i="1"/>
  <c r="V94" i="1"/>
  <c r="S95" i="1"/>
  <c r="T95" i="1"/>
  <c r="U95" i="1"/>
  <c r="V95" i="1"/>
  <c r="S96" i="1"/>
  <c r="T96" i="1"/>
  <c r="U96" i="1"/>
  <c r="V96" i="1"/>
  <c r="S97" i="1"/>
  <c r="T97" i="1"/>
  <c r="U97" i="1"/>
  <c r="V97" i="1"/>
  <c r="S98" i="1"/>
  <c r="T98" i="1"/>
  <c r="U98" i="1"/>
  <c r="V98" i="1"/>
  <c r="S99" i="1"/>
  <c r="T99" i="1"/>
  <c r="U99" i="1"/>
  <c r="V99" i="1"/>
  <c r="S100" i="1"/>
  <c r="T100" i="1"/>
  <c r="U100" i="1"/>
  <c r="V100" i="1"/>
  <c r="S101" i="1"/>
  <c r="T101" i="1"/>
  <c r="U101" i="1"/>
  <c r="V101" i="1"/>
  <c r="S102" i="1"/>
  <c r="T102" i="1"/>
  <c r="U102" i="1"/>
  <c r="V102" i="1"/>
  <c r="S103" i="1"/>
  <c r="T103" i="1"/>
  <c r="U103" i="1"/>
  <c r="V103" i="1"/>
  <c r="S104" i="1"/>
  <c r="T104" i="1"/>
  <c r="U104" i="1"/>
  <c r="V104" i="1"/>
  <c r="S105" i="1"/>
  <c r="T105" i="1"/>
  <c r="U105" i="1"/>
  <c r="V105" i="1"/>
  <c r="S106" i="1"/>
  <c r="T106" i="1"/>
  <c r="U106" i="1"/>
  <c r="V106" i="1"/>
  <c r="S107" i="1"/>
  <c r="T107" i="1"/>
  <c r="U107" i="1"/>
  <c r="V107" i="1"/>
  <c r="S108" i="1"/>
  <c r="T108" i="1"/>
  <c r="U108" i="1"/>
  <c r="V108" i="1"/>
  <c r="S109" i="1"/>
  <c r="T109" i="1"/>
  <c r="U109" i="1"/>
  <c r="V109" i="1"/>
  <c r="S110" i="1"/>
  <c r="T110" i="1"/>
  <c r="U110" i="1"/>
  <c r="V110" i="1"/>
  <c r="S111" i="1"/>
  <c r="T111" i="1"/>
  <c r="U111" i="1"/>
  <c r="V111" i="1"/>
  <c r="S112" i="1"/>
  <c r="T112" i="1"/>
  <c r="U112" i="1"/>
  <c r="V112" i="1"/>
  <c r="S113" i="1"/>
  <c r="T113" i="1"/>
  <c r="U113" i="1"/>
  <c r="V113" i="1"/>
  <c r="S114" i="1"/>
  <c r="T114" i="1"/>
  <c r="U114" i="1"/>
  <c r="V114" i="1"/>
  <c r="S115" i="1"/>
  <c r="T115" i="1"/>
  <c r="U115" i="1"/>
  <c r="V115" i="1"/>
  <c r="S116" i="1"/>
  <c r="T116" i="1"/>
  <c r="U116" i="1"/>
  <c r="V116" i="1"/>
  <c r="S117" i="1"/>
  <c r="T117" i="1"/>
  <c r="U117" i="1"/>
  <c r="V117" i="1"/>
  <c r="S118" i="1"/>
  <c r="T118" i="1"/>
  <c r="U118" i="1"/>
  <c r="V118" i="1"/>
  <c r="S119" i="1"/>
  <c r="T119" i="1"/>
  <c r="U119" i="1"/>
  <c r="V119" i="1"/>
  <c r="S120" i="1"/>
  <c r="T120" i="1"/>
  <c r="U120" i="1"/>
  <c r="V120" i="1"/>
  <c r="S121" i="1"/>
  <c r="T121" i="1"/>
  <c r="U121" i="1"/>
  <c r="V121" i="1"/>
  <c r="S122" i="1"/>
  <c r="T122" i="1"/>
  <c r="U122" i="1"/>
  <c r="V122" i="1"/>
  <c r="S123" i="1"/>
  <c r="T123" i="1"/>
  <c r="U123" i="1"/>
  <c r="V123" i="1"/>
  <c r="S124" i="1"/>
  <c r="T124" i="1"/>
  <c r="U124" i="1"/>
  <c r="V124" i="1"/>
  <c r="S125" i="1"/>
  <c r="T125" i="1"/>
  <c r="U125" i="1"/>
  <c r="V125" i="1"/>
  <c r="S126" i="1"/>
  <c r="T126" i="1"/>
  <c r="U126" i="1"/>
  <c r="V126" i="1"/>
  <c r="S127" i="1"/>
  <c r="T127" i="1"/>
  <c r="U127" i="1"/>
  <c r="V127" i="1"/>
  <c r="S128" i="1"/>
  <c r="T128" i="1"/>
  <c r="U128" i="1"/>
  <c r="V128" i="1"/>
  <c r="S129" i="1"/>
  <c r="T129" i="1"/>
  <c r="U129" i="1"/>
  <c r="V129" i="1"/>
  <c r="S130" i="1"/>
  <c r="T130" i="1"/>
  <c r="U130" i="1"/>
  <c r="V130" i="1"/>
  <c r="S131" i="1"/>
  <c r="T131" i="1"/>
  <c r="U131" i="1"/>
  <c r="V131" i="1"/>
  <c r="S132" i="1"/>
  <c r="T132" i="1"/>
  <c r="U132" i="1"/>
  <c r="V132" i="1"/>
  <c r="S133" i="1"/>
  <c r="T133" i="1"/>
  <c r="U133" i="1"/>
  <c r="V133" i="1"/>
  <c r="S134" i="1"/>
  <c r="T134" i="1"/>
  <c r="U134" i="1"/>
  <c r="V134" i="1"/>
  <c r="S135" i="1"/>
  <c r="T135" i="1"/>
  <c r="U135" i="1"/>
  <c r="V135" i="1"/>
  <c r="S136" i="1"/>
  <c r="T136" i="1"/>
  <c r="U136" i="1"/>
  <c r="V136" i="1"/>
  <c r="S137" i="1"/>
  <c r="T137" i="1"/>
  <c r="U137" i="1"/>
  <c r="V137" i="1"/>
  <c r="S138" i="1"/>
  <c r="T138" i="1"/>
  <c r="U138" i="1"/>
  <c r="V138" i="1"/>
  <c r="S139" i="1"/>
  <c r="T139" i="1"/>
  <c r="U139" i="1"/>
  <c r="V139" i="1"/>
  <c r="S140" i="1"/>
  <c r="T140" i="1"/>
  <c r="U140" i="1"/>
  <c r="V140" i="1"/>
  <c r="S141" i="1"/>
  <c r="T141" i="1"/>
  <c r="U141" i="1"/>
  <c r="V141" i="1"/>
  <c r="S142" i="1"/>
  <c r="T142" i="1"/>
  <c r="U142" i="1"/>
  <c r="V142" i="1"/>
  <c r="S143" i="1"/>
  <c r="T143" i="1"/>
  <c r="U143" i="1"/>
  <c r="V143" i="1"/>
  <c r="S144" i="1"/>
  <c r="T144" i="1"/>
  <c r="U144" i="1"/>
  <c r="V144" i="1"/>
  <c r="S145" i="1"/>
  <c r="T145" i="1"/>
  <c r="U145" i="1"/>
  <c r="V145" i="1"/>
  <c r="S146" i="1"/>
  <c r="T146" i="1"/>
  <c r="U146" i="1"/>
  <c r="V146" i="1"/>
  <c r="S147" i="1"/>
  <c r="T147" i="1"/>
  <c r="U147" i="1"/>
  <c r="V147" i="1"/>
  <c r="S148" i="1"/>
  <c r="T148" i="1"/>
  <c r="U148" i="1"/>
  <c r="V148" i="1"/>
  <c r="S149" i="1"/>
  <c r="T149" i="1"/>
  <c r="U149" i="1"/>
  <c r="V149" i="1"/>
  <c r="S150" i="1"/>
  <c r="T150" i="1"/>
  <c r="U150" i="1"/>
  <c r="V150" i="1"/>
  <c r="S151" i="1"/>
  <c r="T151" i="1"/>
  <c r="U151" i="1"/>
  <c r="V151" i="1"/>
  <c r="S152" i="1"/>
  <c r="T152" i="1"/>
  <c r="U152" i="1"/>
  <c r="V152" i="1"/>
  <c r="S153" i="1"/>
  <c r="T153" i="1"/>
  <c r="U153" i="1"/>
  <c r="V153" i="1"/>
  <c r="S154" i="1"/>
  <c r="T154" i="1"/>
  <c r="U154" i="1"/>
  <c r="V154" i="1"/>
  <c r="S155" i="1"/>
  <c r="T155" i="1"/>
  <c r="U155" i="1"/>
  <c r="V155" i="1"/>
  <c r="S156" i="1"/>
  <c r="T156" i="1"/>
  <c r="U156" i="1"/>
  <c r="V156" i="1"/>
  <c r="S157" i="1"/>
  <c r="T157" i="1"/>
  <c r="U157" i="1"/>
  <c r="V157" i="1"/>
  <c r="S158" i="1"/>
  <c r="T158" i="1"/>
  <c r="U158" i="1"/>
  <c r="V158" i="1"/>
  <c r="S159" i="1"/>
  <c r="T159" i="1"/>
  <c r="U159" i="1"/>
  <c r="V159" i="1"/>
  <c r="S160" i="1"/>
  <c r="T160" i="1"/>
  <c r="U160" i="1"/>
  <c r="V160" i="1"/>
  <c r="S161" i="1"/>
  <c r="T161" i="1"/>
  <c r="U161" i="1"/>
  <c r="V161" i="1"/>
  <c r="S162" i="1"/>
  <c r="T162" i="1"/>
  <c r="U162" i="1"/>
  <c r="V162" i="1"/>
  <c r="S163" i="1"/>
  <c r="T163" i="1"/>
  <c r="U163" i="1"/>
  <c r="V163" i="1"/>
  <c r="S164" i="1"/>
  <c r="T164" i="1"/>
  <c r="U164" i="1"/>
  <c r="V164" i="1"/>
  <c r="S165" i="1"/>
  <c r="T165" i="1"/>
  <c r="U165" i="1"/>
  <c r="V165" i="1"/>
  <c r="S166" i="1"/>
  <c r="T166" i="1"/>
  <c r="U166" i="1"/>
  <c r="V166" i="1"/>
  <c r="S167" i="1"/>
  <c r="T167" i="1"/>
  <c r="U167" i="1"/>
  <c r="V167" i="1"/>
  <c r="S168" i="1"/>
  <c r="T168" i="1"/>
  <c r="U168" i="1"/>
  <c r="V168" i="1"/>
  <c r="S169" i="1"/>
  <c r="T169" i="1"/>
  <c r="U169" i="1"/>
  <c r="V169" i="1"/>
  <c r="S170" i="1"/>
  <c r="T170" i="1"/>
  <c r="U170" i="1"/>
  <c r="V170" i="1"/>
  <c r="S171" i="1"/>
  <c r="T171" i="1"/>
  <c r="U171" i="1"/>
  <c r="V171" i="1"/>
  <c r="S172" i="1"/>
  <c r="T172" i="1"/>
  <c r="U172" i="1"/>
  <c r="V172" i="1"/>
  <c r="S173" i="1"/>
  <c r="T173" i="1"/>
  <c r="U173" i="1"/>
  <c r="V173" i="1"/>
  <c r="S174" i="1"/>
  <c r="T174" i="1"/>
  <c r="U174" i="1"/>
  <c r="V174" i="1"/>
  <c r="S175" i="1"/>
  <c r="T175" i="1"/>
  <c r="U175" i="1"/>
  <c r="V175" i="1"/>
  <c r="S176" i="1"/>
  <c r="T176" i="1"/>
  <c r="U176" i="1"/>
  <c r="V176" i="1"/>
  <c r="S177" i="1"/>
  <c r="T177" i="1"/>
  <c r="U177" i="1"/>
  <c r="V177" i="1"/>
  <c r="S178" i="1"/>
  <c r="T178" i="1"/>
  <c r="U178" i="1"/>
  <c r="V178" i="1"/>
  <c r="S179" i="1"/>
  <c r="T179" i="1"/>
  <c r="U179" i="1"/>
  <c r="V179" i="1"/>
  <c r="S180" i="1"/>
  <c r="T180" i="1"/>
  <c r="U180" i="1"/>
  <c r="V180" i="1"/>
  <c r="S181" i="1"/>
  <c r="T181" i="1"/>
  <c r="U181" i="1"/>
  <c r="V181" i="1"/>
  <c r="S182" i="1"/>
  <c r="T182" i="1"/>
  <c r="U182" i="1"/>
  <c r="V182" i="1"/>
  <c r="S183" i="1"/>
  <c r="T183" i="1"/>
  <c r="U183" i="1"/>
  <c r="V183" i="1"/>
  <c r="S184" i="1"/>
  <c r="T184" i="1"/>
  <c r="U184" i="1"/>
  <c r="V184" i="1"/>
  <c r="S185" i="1"/>
  <c r="T185" i="1"/>
  <c r="U185" i="1"/>
  <c r="V185" i="1"/>
  <c r="S186" i="1"/>
  <c r="T186" i="1"/>
  <c r="U186" i="1"/>
  <c r="V186" i="1"/>
  <c r="S187" i="1"/>
  <c r="T187" i="1"/>
  <c r="U187" i="1"/>
  <c r="V187" i="1"/>
  <c r="S188" i="1"/>
  <c r="T188" i="1"/>
  <c r="U188" i="1"/>
  <c r="V188" i="1"/>
  <c r="S189" i="1"/>
  <c r="T189" i="1"/>
  <c r="U189" i="1"/>
  <c r="V189" i="1"/>
  <c r="S190" i="1"/>
  <c r="T190" i="1"/>
  <c r="U190" i="1"/>
  <c r="V190" i="1"/>
  <c r="S191" i="1"/>
  <c r="T191" i="1"/>
  <c r="U191" i="1"/>
  <c r="V191" i="1"/>
  <c r="S192" i="1"/>
  <c r="T192" i="1"/>
  <c r="U192" i="1"/>
  <c r="V192" i="1"/>
  <c r="S193" i="1"/>
  <c r="T193" i="1"/>
  <c r="U193" i="1"/>
  <c r="V193" i="1"/>
  <c r="S194" i="1"/>
  <c r="T194" i="1"/>
  <c r="U194" i="1"/>
  <c r="V194" i="1"/>
  <c r="S195" i="1"/>
  <c r="T195" i="1"/>
  <c r="U195" i="1"/>
  <c r="V195" i="1"/>
  <c r="S196" i="1"/>
  <c r="T196" i="1"/>
  <c r="U196" i="1"/>
  <c r="V196" i="1"/>
  <c r="S197" i="1"/>
  <c r="T197" i="1"/>
  <c r="U197" i="1"/>
  <c r="V197" i="1"/>
  <c r="S198" i="1"/>
  <c r="T198" i="1"/>
  <c r="U198" i="1"/>
  <c r="V198" i="1"/>
  <c r="S199" i="1"/>
  <c r="T199" i="1"/>
  <c r="U199" i="1"/>
  <c r="V199" i="1"/>
  <c r="S200" i="1"/>
  <c r="T200" i="1"/>
  <c r="U200" i="1"/>
  <c r="V200" i="1"/>
  <c r="S201" i="1"/>
  <c r="T201" i="1"/>
  <c r="U201" i="1"/>
  <c r="V201" i="1"/>
  <c r="S202" i="1"/>
  <c r="T202" i="1"/>
  <c r="U202" i="1"/>
  <c r="V202" i="1"/>
  <c r="S203" i="1"/>
  <c r="T203" i="1"/>
  <c r="U203" i="1"/>
  <c r="V203" i="1"/>
  <c r="S204" i="1"/>
  <c r="T204" i="1"/>
  <c r="U204" i="1"/>
  <c r="V204" i="1"/>
  <c r="S205" i="1"/>
  <c r="T205" i="1"/>
  <c r="U205" i="1"/>
  <c r="V205" i="1"/>
  <c r="S206" i="1"/>
  <c r="T206" i="1"/>
  <c r="U206" i="1"/>
  <c r="V206" i="1"/>
  <c r="S207" i="1"/>
  <c r="T207" i="1"/>
  <c r="U207" i="1"/>
  <c r="V207" i="1"/>
  <c r="S208" i="1"/>
  <c r="T208" i="1"/>
  <c r="U208" i="1"/>
  <c r="V208" i="1"/>
  <c r="S209" i="1"/>
  <c r="T209" i="1"/>
  <c r="U209" i="1"/>
  <c r="V209" i="1"/>
  <c r="S210" i="1"/>
  <c r="T210" i="1"/>
  <c r="U210" i="1"/>
  <c r="V210" i="1"/>
  <c r="S211" i="1"/>
  <c r="T211" i="1"/>
  <c r="U211" i="1"/>
  <c r="V211" i="1"/>
  <c r="S212" i="1"/>
  <c r="T212" i="1"/>
  <c r="U212" i="1"/>
  <c r="V212" i="1"/>
  <c r="S213" i="1"/>
  <c r="T213" i="1"/>
  <c r="U213" i="1"/>
  <c r="V213" i="1"/>
  <c r="S214" i="1"/>
  <c r="T214" i="1"/>
  <c r="U214" i="1"/>
  <c r="V214" i="1"/>
  <c r="S215" i="1"/>
  <c r="T215" i="1"/>
  <c r="U215" i="1"/>
  <c r="V215" i="1"/>
  <c r="S216" i="1"/>
  <c r="T216" i="1"/>
  <c r="U216" i="1"/>
  <c r="V216" i="1"/>
  <c r="S217" i="1"/>
  <c r="T217" i="1"/>
  <c r="U217" i="1"/>
  <c r="V217" i="1"/>
  <c r="S218" i="1"/>
  <c r="T218" i="1"/>
  <c r="U218" i="1"/>
  <c r="V218" i="1"/>
  <c r="S219" i="1"/>
  <c r="T219" i="1"/>
  <c r="U219" i="1"/>
  <c r="V219" i="1"/>
  <c r="S220" i="1"/>
  <c r="T220" i="1"/>
  <c r="U220" i="1"/>
  <c r="V220" i="1"/>
  <c r="S221" i="1"/>
  <c r="T221" i="1"/>
  <c r="U221" i="1"/>
  <c r="V221" i="1"/>
  <c r="S222" i="1"/>
  <c r="T222" i="1"/>
  <c r="U222" i="1"/>
  <c r="V222" i="1"/>
  <c r="S223" i="1"/>
  <c r="T223" i="1"/>
  <c r="U223" i="1"/>
  <c r="V223" i="1"/>
  <c r="S224" i="1"/>
  <c r="T224" i="1"/>
  <c r="U224" i="1"/>
  <c r="V224" i="1"/>
  <c r="S225" i="1"/>
  <c r="T225" i="1"/>
  <c r="U225" i="1"/>
  <c r="V225" i="1"/>
  <c r="S226" i="1"/>
  <c r="T226" i="1"/>
  <c r="U226" i="1"/>
  <c r="V226" i="1"/>
  <c r="S227" i="1"/>
  <c r="T227" i="1"/>
  <c r="U227" i="1"/>
  <c r="V227" i="1"/>
  <c r="S228" i="1"/>
  <c r="T228" i="1"/>
  <c r="U228" i="1"/>
  <c r="V228" i="1"/>
  <c r="S229" i="1"/>
  <c r="T229" i="1"/>
  <c r="U229" i="1"/>
  <c r="V229" i="1"/>
  <c r="S230" i="1"/>
  <c r="T230" i="1"/>
  <c r="U230" i="1"/>
  <c r="V230" i="1"/>
  <c r="S231" i="1"/>
  <c r="T231" i="1"/>
  <c r="U231" i="1"/>
  <c r="V231" i="1"/>
  <c r="S232" i="1"/>
  <c r="T232" i="1"/>
  <c r="U232" i="1"/>
  <c r="V232" i="1"/>
  <c r="S233" i="1"/>
  <c r="T233" i="1"/>
  <c r="U233" i="1"/>
  <c r="V233" i="1"/>
  <c r="S234" i="1"/>
  <c r="T234" i="1"/>
  <c r="U234" i="1"/>
  <c r="V234" i="1"/>
  <c r="S235" i="1"/>
  <c r="T235" i="1"/>
  <c r="U235" i="1"/>
  <c r="V235" i="1"/>
  <c r="S236" i="1"/>
  <c r="T236" i="1"/>
  <c r="U236" i="1"/>
  <c r="V236" i="1"/>
  <c r="S237" i="1"/>
  <c r="T237" i="1"/>
  <c r="U237" i="1"/>
  <c r="V237" i="1"/>
  <c r="S238" i="1"/>
  <c r="T238" i="1"/>
  <c r="U238" i="1"/>
  <c r="V238" i="1"/>
  <c r="S239" i="1"/>
  <c r="T239" i="1"/>
  <c r="U239" i="1"/>
  <c r="V239" i="1"/>
  <c r="S240" i="1"/>
  <c r="T240" i="1"/>
  <c r="U240" i="1"/>
  <c r="V240" i="1"/>
  <c r="S241" i="1"/>
  <c r="T241" i="1"/>
  <c r="U241" i="1"/>
  <c r="V241" i="1"/>
  <c r="S242" i="1"/>
  <c r="T242" i="1"/>
  <c r="U242" i="1"/>
  <c r="V242" i="1"/>
  <c r="S243" i="1"/>
  <c r="T243" i="1"/>
  <c r="U243" i="1"/>
  <c r="V243" i="1"/>
  <c r="S244" i="1"/>
  <c r="T244" i="1"/>
  <c r="U244" i="1"/>
  <c r="V244" i="1"/>
  <c r="S245" i="1"/>
  <c r="T245" i="1"/>
  <c r="U245" i="1"/>
  <c r="V245" i="1"/>
  <c r="S246" i="1"/>
  <c r="T246" i="1"/>
  <c r="U246" i="1"/>
  <c r="V246" i="1"/>
  <c r="S247" i="1"/>
  <c r="T247" i="1"/>
  <c r="U247" i="1"/>
  <c r="V247" i="1"/>
  <c r="S248" i="1"/>
  <c r="T248" i="1"/>
  <c r="U248" i="1"/>
  <c r="V248" i="1"/>
  <c r="S249" i="1"/>
  <c r="T249" i="1"/>
  <c r="U249" i="1"/>
  <c r="V249" i="1"/>
  <c r="S250" i="1"/>
  <c r="T250" i="1"/>
  <c r="U250" i="1"/>
  <c r="V250" i="1"/>
  <c r="S251" i="1"/>
  <c r="T251" i="1"/>
  <c r="U251" i="1"/>
  <c r="V251" i="1"/>
  <c r="S252" i="1"/>
  <c r="T252" i="1"/>
  <c r="U252" i="1"/>
  <c r="V252" i="1"/>
  <c r="S253" i="1"/>
  <c r="T253" i="1"/>
  <c r="U253" i="1"/>
  <c r="V253" i="1"/>
  <c r="S254" i="1"/>
  <c r="T254" i="1"/>
  <c r="U254" i="1"/>
  <c r="V254" i="1"/>
  <c r="S255" i="1"/>
  <c r="T255" i="1"/>
  <c r="U255" i="1"/>
  <c r="V255" i="1"/>
  <c r="S256" i="1"/>
  <c r="T256" i="1"/>
  <c r="U256" i="1"/>
  <c r="V256" i="1"/>
  <c r="S257" i="1"/>
  <c r="T257" i="1"/>
  <c r="U257" i="1"/>
  <c r="V257" i="1"/>
  <c r="S258" i="1"/>
  <c r="T258" i="1"/>
  <c r="U258" i="1"/>
  <c r="V258" i="1"/>
  <c r="S259" i="1"/>
  <c r="T259" i="1"/>
  <c r="U259" i="1"/>
  <c r="V259" i="1"/>
  <c r="S260" i="1"/>
  <c r="T260" i="1"/>
  <c r="U260" i="1"/>
  <c r="V260" i="1"/>
  <c r="S261" i="1"/>
  <c r="T261" i="1"/>
  <c r="U261" i="1"/>
  <c r="V261" i="1"/>
  <c r="S262" i="1"/>
  <c r="T262" i="1"/>
  <c r="U262" i="1"/>
  <c r="V262" i="1"/>
  <c r="S263" i="1"/>
  <c r="T263" i="1"/>
  <c r="U263" i="1"/>
  <c r="V263" i="1"/>
  <c r="S264" i="1"/>
  <c r="T264" i="1"/>
  <c r="U264" i="1"/>
  <c r="V264" i="1"/>
  <c r="S265" i="1"/>
  <c r="T265" i="1"/>
  <c r="U265" i="1"/>
  <c r="V265" i="1"/>
  <c r="S266" i="1"/>
  <c r="T266" i="1"/>
  <c r="U266" i="1"/>
  <c r="V266" i="1"/>
  <c r="S267" i="1"/>
  <c r="T267" i="1"/>
  <c r="U267" i="1"/>
  <c r="V267" i="1"/>
  <c r="S268" i="1"/>
  <c r="T268" i="1"/>
  <c r="U268" i="1"/>
  <c r="V268" i="1"/>
  <c r="S269" i="1"/>
  <c r="T269" i="1"/>
  <c r="U269" i="1"/>
  <c r="V269" i="1"/>
  <c r="S270" i="1"/>
  <c r="T270" i="1"/>
  <c r="U270" i="1"/>
  <c r="V270" i="1"/>
  <c r="S271" i="1"/>
  <c r="T271" i="1"/>
  <c r="U271" i="1"/>
  <c r="V271" i="1"/>
  <c r="S272" i="1"/>
  <c r="T272" i="1"/>
  <c r="U272" i="1"/>
  <c r="V272" i="1"/>
  <c r="S273" i="1"/>
  <c r="T273" i="1"/>
  <c r="U273" i="1"/>
  <c r="V273" i="1"/>
  <c r="S274" i="1"/>
  <c r="T274" i="1"/>
  <c r="U274" i="1"/>
  <c r="V274" i="1"/>
  <c r="S275" i="1"/>
  <c r="T275" i="1"/>
  <c r="U275" i="1"/>
  <c r="V275" i="1"/>
  <c r="S276" i="1"/>
  <c r="T276" i="1"/>
  <c r="U276" i="1"/>
  <c r="V276" i="1"/>
  <c r="S277" i="1"/>
  <c r="T277" i="1"/>
  <c r="U277" i="1"/>
  <c r="V277" i="1"/>
  <c r="S278" i="1"/>
  <c r="T278" i="1"/>
  <c r="U278" i="1"/>
  <c r="V278" i="1"/>
  <c r="S279" i="1"/>
  <c r="T279" i="1"/>
  <c r="U279" i="1"/>
  <c r="V279" i="1"/>
  <c r="S280" i="1"/>
  <c r="T280" i="1"/>
  <c r="U280" i="1"/>
  <c r="V280" i="1"/>
  <c r="S281" i="1"/>
  <c r="T281" i="1"/>
  <c r="U281" i="1"/>
  <c r="V281" i="1"/>
  <c r="S282" i="1"/>
  <c r="T282" i="1"/>
  <c r="U282" i="1"/>
  <c r="V282" i="1"/>
  <c r="S283" i="1"/>
  <c r="T283" i="1"/>
  <c r="U283" i="1"/>
  <c r="V283" i="1"/>
  <c r="S284" i="1"/>
  <c r="T284" i="1"/>
  <c r="U284" i="1"/>
  <c r="V284" i="1"/>
  <c r="S285" i="1"/>
  <c r="T285" i="1"/>
  <c r="U285" i="1"/>
  <c r="V285" i="1"/>
  <c r="S286" i="1"/>
  <c r="T286" i="1"/>
  <c r="U286" i="1"/>
  <c r="V286" i="1"/>
  <c r="S287" i="1"/>
  <c r="T287" i="1"/>
  <c r="U287" i="1"/>
  <c r="V287" i="1"/>
  <c r="S288" i="1"/>
  <c r="T288" i="1"/>
  <c r="U288" i="1"/>
  <c r="V288" i="1"/>
  <c r="S289" i="1"/>
  <c r="T289" i="1"/>
  <c r="U289" i="1"/>
  <c r="V289" i="1"/>
  <c r="S290" i="1"/>
  <c r="T290" i="1"/>
  <c r="U290" i="1"/>
  <c r="V290" i="1"/>
  <c r="S291" i="1"/>
  <c r="T291" i="1"/>
  <c r="U291" i="1"/>
  <c r="V291" i="1"/>
  <c r="S292" i="1"/>
  <c r="T292" i="1"/>
  <c r="U292" i="1"/>
  <c r="V292" i="1"/>
  <c r="S293" i="1"/>
  <c r="T293" i="1"/>
  <c r="U293" i="1"/>
  <c r="V293" i="1"/>
  <c r="S294" i="1"/>
  <c r="T294" i="1"/>
  <c r="U294" i="1"/>
  <c r="V294" i="1"/>
  <c r="S295" i="1"/>
  <c r="T295" i="1"/>
  <c r="U295" i="1"/>
  <c r="V295" i="1"/>
  <c r="S296" i="1"/>
  <c r="T296" i="1"/>
  <c r="U296" i="1"/>
  <c r="V296" i="1"/>
  <c r="S297" i="1"/>
  <c r="T297" i="1"/>
  <c r="U297" i="1"/>
  <c r="V297" i="1"/>
  <c r="S298" i="1"/>
  <c r="T298" i="1"/>
  <c r="U298" i="1"/>
  <c r="V298" i="1"/>
  <c r="S299" i="1"/>
  <c r="T299" i="1"/>
  <c r="U299" i="1"/>
  <c r="V299" i="1"/>
  <c r="T300" i="1"/>
  <c r="U300" i="1"/>
  <c r="V300" i="1"/>
  <c r="T301" i="1"/>
  <c r="U301" i="1"/>
  <c r="V301" i="1"/>
  <c r="T302" i="1"/>
  <c r="U302" i="1"/>
  <c r="V302" i="1"/>
  <c r="S304" i="1"/>
  <c r="T304" i="1"/>
  <c r="U304" i="1"/>
  <c r="V304" i="1"/>
  <c r="S305" i="1"/>
  <c r="T305" i="1"/>
  <c r="U305" i="1"/>
  <c r="V305" i="1"/>
  <c r="S306" i="1"/>
  <c r="T306" i="1"/>
  <c r="U306" i="1"/>
  <c r="V306" i="1"/>
  <c r="S307" i="1"/>
  <c r="T307" i="1"/>
  <c r="U307" i="1"/>
  <c r="V307" i="1"/>
  <c r="S308" i="1"/>
  <c r="T308" i="1"/>
  <c r="U308" i="1"/>
  <c r="V308" i="1"/>
  <c r="S309" i="1"/>
  <c r="T309" i="1"/>
  <c r="U309" i="1"/>
  <c r="V309" i="1"/>
  <c r="S310" i="1"/>
  <c r="T310" i="1"/>
  <c r="U310" i="1"/>
  <c r="V310" i="1"/>
  <c r="S311" i="1"/>
  <c r="T311" i="1"/>
  <c r="U311" i="1"/>
  <c r="V311" i="1"/>
  <c r="S312" i="1"/>
  <c r="T312" i="1"/>
  <c r="U312" i="1"/>
  <c r="V312" i="1"/>
  <c r="S313" i="1"/>
  <c r="T313" i="1"/>
  <c r="U313" i="1"/>
  <c r="V313" i="1"/>
  <c r="S314" i="1"/>
  <c r="T314" i="1"/>
  <c r="U314" i="1"/>
  <c r="V314" i="1"/>
  <c r="S315" i="1"/>
  <c r="T315" i="1"/>
  <c r="U315" i="1"/>
  <c r="V315" i="1"/>
  <c r="S316" i="1"/>
  <c r="T316" i="1"/>
  <c r="U316" i="1"/>
  <c r="V316" i="1"/>
  <c r="S317" i="1"/>
  <c r="T317" i="1"/>
  <c r="U317" i="1"/>
  <c r="V317" i="1"/>
  <c r="S318" i="1"/>
  <c r="T318" i="1"/>
  <c r="U318" i="1"/>
  <c r="V318" i="1"/>
  <c r="S319" i="1"/>
  <c r="T319" i="1"/>
  <c r="U319" i="1"/>
  <c r="V319" i="1"/>
  <c r="S320" i="1"/>
  <c r="T320" i="1"/>
  <c r="U320" i="1"/>
  <c r="V320" i="1"/>
  <c r="S321" i="1"/>
  <c r="T321" i="1"/>
  <c r="U321" i="1"/>
  <c r="V321" i="1"/>
  <c r="S322" i="1"/>
  <c r="T322" i="1"/>
  <c r="U322" i="1"/>
  <c r="V322" i="1"/>
  <c r="S323" i="1"/>
  <c r="T323" i="1"/>
  <c r="U323" i="1"/>
  <c r="V323" i="1"/>
  <c r="S324" i="1"/>
  <c r="T324" i="1"/>
  <c r="U324" i="1"/>
  <c r="V324" i="1"/>
  <c r="S325" i="1"/>
  <c r="T325" i="1"/>
  <c r="U325" i="1"/>
  <c r="V325" i="1"/>
  <c r="S326" i="1"/>
  <c r="T326" i="1"/>
  <c r="U326" i="1"/>
  <c r="V326" i="1"/>
  <c r="S327" i="1"/>
  <c r="T327" i="1"/>
  <c r="U327" i="1"/>
  <c r="V327" i="1"/>
  <c r="S328" i="1"/>
  <c r="T328" i="1"/>
  <c r="U328" i="1"/>
  <c r="V328" i="1"/>
  <c r="S329" i="1"/>
  <c r="T329" i="1"/>
  <c r="U329" i="1"/>
  <c r="V329" i="1"/>
  <c r="S330" i="1"/>
  <c r="T330" i="1"/>
  <c r="U330" i="1"/>
  <c r="V330" i="1"/>
  <c r="S331" i="1"/>
  <c r="T331" i="1"/>
  <c r="U331" i="1"/>
  <c r="V331" i="1"/>
  <c r="S332" i="1"/>
  <c r="T332" i="1"/>
  <c r="U332" i="1"/>
  <c r="V332" i="1"/>
  <c r="S333" i="1"/>
  <c r="T333" i="1"/>
  <c r="U333" i="1"/>
  <c r="V333" i="1"/>
  <c r="S334" i="1"/>
  <c r="T334" i="1"/>
  <c r="U334" i="1"/>
  <c r="V334" i="1"/>
  <c r="S335" i="1"/>
  <c r="T335" i="1"/>
  <c r="U335" i="1"/>
  <c r="V335" i="1"/>
  <c r="S336" i="1"/>
  <c r="T336" i="1"/>
  <c r="U336" i="1"/>
  <c r="V336" i="1"/>
  <c r="S337" i="1"/>
  <c r="T337" i="1"/>
  <c r="U337" i="1"/>
  <c r="V337" i="1"/>
  <c r="S338" i="1"/>
  <c r="T338" i="1"/>
  <c r="U338" i="1"/>
  <c r="V338" i="1"/>
  <c r="S339" i="1"/>
  <c r="T339" i="1"/>
  <c r="U339" i="1"/>
  <c r="V339" i="1"/>
  <c r="S340" i="1"/>
  <c r="T340" i="1"/>
  <c r="U340" i="1"/>
  <c r="V340" i="1"/>
  <c r="S341" i="1"/>
  <c r="T341" i="1"/>
  <c r="U341" i="1"/>
  <c r="V341" i="1"/>
  <c r="S342" i="1"/>
  <c r="T342" i="1"/>
  <c r="U342" i="1"/>
  <c r="V342" i="1"/>
  <c r="S343" i="1"/>
  <c r="T343" i="1"/>
  <c r="U343" i="1"/>
  <c r="V343" i="1"/>
  <c r="S344" i="1"/>
  <c r="T344" i="1"/>
  <c r="U344" i="1"/>
  <c r="V344" i="1"/>
  <c r="S345" i="1"/>
  <c r="T345" i="1"/>
  <c r="U345" i="1"/>
  <c r="V345" i="1"/>
  <c r="S346" i="1"/>
  <c r="T346" i="1"/>
  <c r="U346" i="1"/>
  <c r="V346" i="1"/>
  <c r="S347" i="1"/>
  <c r="T347" i="1"/>
  <c r="U347" i="1"/>
  <c r="V347" i="1"/>
  <c r="S348" i="1"/>
  <c r="T348" i="1"/>
  <c r="U348" i="1"/>
  <c r="V348" i="1"/>
  <c r="S349" i="1"/>
  <c r="T349" i="1"/>
  <c r="U349" i="1"/>
  <c r="V349" i="1"/>
  <c r="S350" i="1"/>
  <c r="T350" i="1"/>
  <c r="U350" i="1"/>
  <c r="V350" i="1"/>
  <c r="S351" i="1"/>
  <c r="T351" i="1"/>
  <c r="U351" i="1"/>
  <c r="V351" i="1"/>
  <c r="S352" i="1"/>
  <c r="T352" i="1"/>
  <c r="U352" i="1"/>
  <c r="V352" i="1"/>
  <c r="S353" i="1"/>
  <c r="T353" i="1"/>
  <c r="U353" i="1"/>
  <c r="V353" i="1"/>
  <c r="S354" i="1"/>
  <c r="T354" i="1"/>
  <c r="U354" i="1"/>
  <c r="V354" i="1"/>
  <c r="S355" i="1"/>
  <c r="T355" i="1"/>
  <c r="U355" i="1"/>
  <c r="V355" i="1"/>
  <c r="S356" i="1"/>
  <c r="T356" i="1"/>
  <c r="U356" i="1"/>
  <c r="V356" i="1"/>
  <c r="S357" i="1"/>
  <c r="T357" i="1"/>
  <c r="U357" i="1"/>
  <c r="V357" i="1"/>
  <c r="S358" i="1"/>
  <c r="T358" i="1"/>
  <c r="U358" i="1"/>
  <c r="V358" i="1"/>
  <c r="S359" i="1"/>
  <c r="T359" i="1"/>
  <c r="U359" i="1"/>
  <c r="V359" i="1"/>
  <c r="S360" i="1"/>
  <c r="T360" i="1"/>
  <c r="U360" i="1"/>
  <c r="V360" i="1"/>
  <c r="S361" i="1"/>
  <c r="T361" i="1"/>
  <c r="U361" i="1"/>
  <c r="V361" i="1"/>
  <c r="S362" i="1"/>
  <c r="T362" i="1"/>
  <c r="U362" i="1"/>
  <c r="V362" i="1"/>
  <c r="S363" i="1"/>
  <c r="T363" i="1"/>
  <c r="U363" i="1"/>
  <c r="V363" i="1"/>
  <c r="S364" i="1"/>
  <c r="T364" i="1"/>
  <c r="U364" i="1"/>
  <c r="V364" i="1"/>
  <c r="S365" i="1"/>
  <c r="T365" i="1"/>
  <c r="U365" i="1"/>
  <c r="V365" i="1"/>
  <c r="S366" i="1"/>
  <c r="T366" i="1"/>
  <c r="U366" i="1"/>
  <c r="V366" i="1"/>
  <c r="S367" i="1"/>
  <c r="T367" i="1"/>
  <c r="U367" i="1"/>
  <c r="V367" i="1"/>
  <c r="S368" i="1"/>
  <c r="T368" i="1"/>
  <c r="U368" i="1"/>
  <c r="V368" i="1"/>
  <c r="S369" i="1"/>
  <c r="T369" i="1"/>
  <c r="U369" i="1"/>
  <c r="V369" i="1"/>
  <c r="S370" i="1"/>
  <c r="T370" i="1"/>
  <c r="U370" i="1"/>
  <c r="V370" i="1"/>
  <c r="S371" i="1"/>
  <c r="T371" i="1"/>
  <c r="U371" i="1"/>
  <c r="V371" i="1"/>
  <c r="S372" i="1"/>
  <c r="T372" i="1"/>
  <c r="U372" i="1"/>
  <c r="V372" i="1"/>
  <c r="S373" i="1"/>
  <c r="T373" i="1"/>
  <c r="U373" i="1"/>
  <c r="V373" i="1"/>
  <c r="S374" i="1"/>
  <c r="T374" i="1"/>
  <c r="U374" i="1"/>
  <c r="V374" i="1"/>
  <c r="S375" i="1"/>
  <c r="T375" i="1"/>
  <c r="U375" i="1"/>
  <c r="V375" i="1"/>
  <c r="S376" i="1"/>
  <c r="T376" i="1"/>
  <c r="U376" i="1"/>
  <c r="V376" i="1"/>
  <c r="S377" i="1"/>
  <c r="T377" i="1"/>
  <c r="U377" i="1"/>
  <c r="V377" i="1"/>
  <c r="S378" i="1"/>
  <c r="T378" i="1"/>
  <c r="U378" i="1"/>
  <c r="V378" i="1"/>
  <c r="S379" i="1"/>
  <c r="T379" i="1"/>
  <c r="U379" i="1"/>
  <c r="V379" i="1"/>
  <c r="S380" i="1"/>
  <c r="T380" i="1"/>
  <c r="U380" i="1"/>
  <c r="V380" i="1"/>
  <c r="S381" i="1"/>
  <c r="T381" i="1"/>
  <c r="U381" i="1"/>
  <c r="V381" i="1"/>
  <c r="S382" i="1"/>
  <c r="T382" i="1"/>
  <c r="U382" i="1"/>
  <c r="V382" i="1"/>
  <c r="S383" i="1"/>
  <c r="T383" i="1"/>
  <c r="U383" i="1"/>
  <c r="V383" i="1"/>
  <c r="S384" i="1"/>
  <c r="T384" i="1"/>
  <c r="U384" i="1"/>
  <c r="V384" i="1"/>
  <c r="S385" i="1"/>
  <c r="T385" i="1"/>
  <c r="U385" i="1"/>
  <c r="V385" i="1"/>
  <c r="S386" i="1"/>
  <c r="T386" i="1"/>
  <c r="U386" i="1"/>
  <c r="V386" i="1"/>
  <c r="S387" i="1"/>
  <c r="T387" i="1"/>
  <c r="U387" i="1"/>
  <c r="V387" i="1"/>
  <c r="S388" i="1"/>
  <c r="T388" i="1"/>
  <c r="U388" i="1"/>
  <c r="V388" i="1"/>
  <c r="S389" i="1"/>
  <c r="T389" i="1"/>
  <c r="U389" i="1"/>
  <c r="V389" i="1"/>
  <c r="S390" i="1"/>
  <c r="T390" i="1"/>
  <c r="U390" i="1"/>
  <c r="V390" i="1"/>
  <c r="S391" i="1"/>
  <c r="T391" i="1"/>
  <c r="U391" i="1"/>
  <c r="V391" i="1"/>
  <c r="S392" i="1"/>
  <c r="T392" i="1"/>
  <c r="U392" i="1"/>
  <c r="V392" i="1"/>
  <c r="S393" i="1"/>
  <c r="T393" i="1"/>
  <c r="U393" i="1"/>
  <c r="V393" i="1"/>
  <c r="S394" i="1"/>
  <c r="T394" i="1"/>
  <c r="U394" i="1"/>
  <c r="V394" i="1"/>
  <c r="S395" i="1"/>
  <c r="T395" i="1"/>
  <c r="U395" i="1"/>
  <c r="V395" i="1"/>
  <c r="S396" i="1"/>
  <c r="T396" i="1"/>
  <c r="U396" i="1"/>
  <c r="V396" i="1"/>
  <c r="S397" i="1"/>
  <c r="T397" i="1"/>
  <c r="U397" i="1"/>
  <c r="V397" i="1"/>
  <c r="S398" i="1"/>
  <c r="T398" i="1"/>
  <c r="U398" i="1"/>
  <c r="V398" i="1"/>
  <c r="S399" i="1"/>
  <c r="T399" i="1"/>
  <c r="U399" i="1"/>
  <c r="V399" i="1"/>
  <c r="S400" i="1"/>
  <c r="T400" i="1"/>
  <c r="U400" i="1"/>
  <c r="V400" i="1"/>
  <c r="S401" i="1"/>
  <c r="T401" i="1"/>
  <c r="U401" i="1"/>
  <c r="V401" i="1"/>
  <c r="S402" i="1"/>
  <c r="T402" i="1"/>
  <c r="U402" i="1"/>
  <c r="V402" i="1"/>
  <c r="S403" i="1"/>
  <c r="T403" i="1"/>
  <c r="U403" i="1"/>
  <c r="V403" i="1"/>
  <c r="S404" i="1"/>
  <c r="T404" i="1"/>
  <c r="U404" i="1"/>
  <c r="V404" i="1"/>
  <c r="S405" i="1"/>
  <c r="T405" i="1"/>
  <c r="U405" i="1"/>
  <c r="V405" i="1"/>
  <c r="S406" i="1"/>
  <c r="T406" i="1"/>
  <c r="U406" i="1"/>
  <c r="V406" i="1"/>
  <c r="S407" i="1"/>
  <c r="T407" i="1"/>
  <c r="U407" i="1"/>
  <c r="V407" i="1"/>
  <c r="S408" i="1"/>
  <c r="T408" i="1"/>
  <c r="U408" i="1"/>
  <c r="V408" i="1"/>
  <c r="S409" i="1"/>
  <c r="T409" i="1"/>
  <c r="U409" i="1"/>
  <c r="V409" i="1"/>
  <c r="S410" i="1"/>
  <c r="T410" i="1"/>
  <c r="U410" i="1"/>
  <c r="V410" i="1"/>
  <c r="S411" i="1"/>
  <c r="T411" i="1"/>
  <c r="U411" i="1"/>
  <c r="V411" i="1"/>
  <c r="S412" i="1"/>
  <c r="T412" i="1"/>
  <c r="U412" i="1"/>
  <c r="V412" i="1"/>
  <c r="S413" i="1"/>
  <c r="T413" i="1"/>
  <c r="U413" i="1"/>
  <c r="V413" i="1"/>
  <c r="S414" i="1"/>
  <c r="T414" i="1"/>
  <c r="U414" i="1"/>
  <c r="V414" i="1"/>
  <c r="S415" i="1"/>
  <c r="T415" i="1"/>
  <c r="U415" i="1"/>
  <c r="V415" i="1"/>
  <c r="S416" i="1"/>
  <c r="T416" i="1"/>
  <c r="U416" i="1"/>
  <c r="V416" i="1"/>
  <c r="S417" i="1"/>
  <c r="T417" i="1"/>
  <c r="U417" i="1"/>
  <c r="V417" i="1"/>
  <c r="S418" i="1"/>
  <c r="T418" i="1"/>
  <c r="U418" i="1"/>
  <c r="V418" i="1"/>
  <c r="S419" i="1"/>
  <c r="T419" i="1"/>
  <c r="U419" i="1"/>
  <c r="V419" i="1"/>
  <c r="S420" i="1"/>
  <c r="T420" i="1"/>
  <c r="U420" i="1"/>
  <c r="V420" i="1"/>
  <c r="S421" i="1"/>
  <c r="T421" i="1"/>
  <c r="U421" i="1"/>
  <c r="V421" i="1"/>
  <c r="S422" i="1"/>
  <c r="T422" i="1"/>
  <c r="U422" i="1"/>
  <c r="V422" i="1"/>
  <c r="S423" i="1"/>
  <c r="T423" i="1"/>
  <c r="U423" i="1"/>
  <c r="V423" i="1"/>
  <c r="S424" i="1"/>
  <c r="T424" i="1"/>
  <c r="U424" i="1"/>
  <c r="V424" i="1"/>
  <c r="S425" i="1"/>
  <c r="T425" i="1"/>
  <c r="U425" i="1"/>
  <c r="V425" i="1"/>
  <c r="S426" i="1"/>
  <c r="T426" i="1"/>
  <c r="U426" i="1"/>
  <c r="V426" i="1"/>
  <c r="S427" i="1"/>
  <c r="T427" i="1"/>
  <c r="U427" i="1"/>
  <c r="V427" i="1"/>
  <c r="S428" i="1"/>
  <c r="T428" i="1"/>
  <c r="U428" i="1"/>
  <c r="V428" i="1"/>
  <c r="S429" i="1"/>
  <c r="T429" i="1"/>
  <c r="U429" i="1"/>
  <c r="V429" i="1"/>
  <c r="S430" i="1"/>
  <c r="T430" i="1"/>
  <c r="U430" i="1"/>
  <c r="V430" i="1"/>
  <c r="S431" i="1"/>
  <c r="T431" i="1"/>
  <c r="U431" i="1"/>
  <c r="V431" i="1"/>
  <c r="S432" i="1"/>
  <c r="T432" i="1"/>
  <c r="U432" i="1"/>
  <c r="V432" i="1"/>
  <c r="S433" i="1"/>
  <c r="T433" i="1"/>
  <c r="U433" i="1"/>
  <c r="V433" i="1"/>
  <c r="S434" i="1"/>
  <c r="T434" i="1"/>
  <c r="U434" i="1"/>
  <c r="V434" i="1"/>
  <c r="S435" i="1"/>
  <c r="T435" i="1"/>
  <c r="U435" i="1"/>
  <c r="V435" i="1"/>
  <c r="S436" i="1"/>
  <c r="T436" i="1"/>
  <c r="U436" i="1"/>
  <c r="V436" i="1"/>
  <c r="S437" i="1"/>
  <c r="T437" i="1"/>
  <c r="U437" i="1"/>
  <c r="V437" i="1"/>
  <c r="S438" i="1"/>
  <c r="T438" i="1"/>
  <c r="U438" i="1"/>
  <c r="V438" i="1"/>
  <c r="S439" i="1"/>
  <c r="T439" i="1"/>
  <c r="U439" i="1"/>
  <c r="V439" i="1"/>
  <c r="S440" i="1"/>
  <c r="T440" i="1"/>
  <c r="U440" i="1"/>
  <c r="V440" i="1"/>
  <c r="S441" i="1"/>
  <c r="T441" i="1"/>
  <c r="U441" i="1"/>
  <c r="V441" i="1"/>
  <c r="S442" i="1"/>
  <c r="T442" i="1"/>
  <c r="U442" i="1"/>
  <c r="V442" i="1"/>
  <c r="S443" i="1"/>
  <c r="T443" i="1"/>
  <c r="U443" i="1"/>
  <c r="V443" i="1"/>
  <c r="S444" i="1"/>
  <c r="T444" i="1"/>
  <c r="U444" i="1"/>
  <c r="V444" i="1"/>
  <c r="S445" i="1"/>
  <c r="T445" i="1"/>
  <c r="U445" i="1"/>
  <c r="V445" i="1"/>
  <c r="S446" i="1"/>
  <c r="T446" i="1"/>
  <c r="U446" i="1"/>
  <c r="V446" i="1"/>
  <c r="S447" i="1"/>
  <c r="T447" i="1"/>
  <c r="U447" i="1"/>
  <c r="V447" i="1"/>
  <c r="S448" i="1"/>
  <c r="T448" i="1"/>
  <c r="U448" i="1"/>
  <c r="V448" i="1"/>
  <c r="S449" i="1"/>
  <c r="T449" i="1"/>
  <c r="U449" i="1"/>
  <c r="V449" i="1"/>
  <c r="S450" i="1"/>
  <c r="T450" i="1"/>
  <c r="U450" i="1"/>
  <c r="V450" i="1"/>
  <c r="S451" i="1"/>
  <c r="T451" i="1"/>
  <c r="U451" i="1"/>
  <c r="V451" i="1"/>
  <c r="S452" i="1"/>
  <c r="T452" i="1"/>
  <c r="U452" i="1"/>
  <c r="V452" i="1"/>
  <c r="S453" i="1"/>
  <c r="T453" i="1"/>
  <c r="U453" i="1"/>
  <c r="V453" i="1"/>
  <c r="S454" i="1"/>
  <c r="T454" i="1"/>
  <c r="U454" i="1"/>
  <c r="V454" i="1"/>
  <c r="S455" i="1"/>
  <c r="T455" i="1"/>
  <c r="U455" i="1"/>
  <c r="V455" i="1"/>
  <c r="S456" i="1"/>
  <c r="T456" i="1"/>
  <c r="U456" i="1"/>
  <c r="V456" i="1"/>
  <c r="S457" i="1"/>
  <c r="T457" i="1"/>
  <c r="U457" i="1"/>
  <c r="V457" i="1"/>
  <c r="S458" i="1"/>
  <c r="T458" i="1"/>
  <c r="U458" i="1"/>
  <c r="V458" i="1"/>
  <c r="S459" i="1"/>
  <c r="T459" i="1"/>
  <c r="U459" i="1"/>
  <c r="V459" i="1"/>
  <c r="S460" i="1"/>
  <c r="T460" i="1"/>
  <c r="U460" i="1"/>
  <c r="V460" i="1"/>
  <c r="S461" i="1"/>
  <c r="T461" i="1"/>
  <c r="U461" i="1"/>
  <c r="V461" i="1"/>
  <c r="S462" i="1"/>
  <c r="T462" i="1"/>
  <c r="U462" i="1"/>
  <c r="V462" i="1"/>
  <c r="S463" i="1"/>
  <c r="T463" i="1"/>
  <c r="U463" i="1"/>
  <c r="V463" i="1"/>
  <c r="S464" i="1"/>
  <c r="T464" i="1"/>
  <c r="U464" i="1"/>
  <c r="V464" i="1"/>
  <c r="S465" i="1"/>
  <c r="T465" i="1"/>
  <c r="U465" i="1"/>
  <c r="V465" i="1"/>
  <c r="S466" i="1"/>
  <c r="T466" i="1"/>
  <c r="U466" i="1"/>
  <c r="V466" i="1"/>
  <c r="S467" i="1"/>
  <c r="T467" i="1"/>
  <c r="U467" i="1"/>
  <c r="V467" i="1"/>
  <c r="S468" i="1"/>
  <c r="T468" i="1"/>
  <c r="U468" i="1"/>
  <c r="V468" i="1"/>
  <c r="S469" i="1"/>
  <c r="T469" i="1"/>
  <c r="U469" i="1"/>
  <c r="V469" i="1"/>
  <c r="S470" i="1"/>
  <c r="T470" i="1"/>
  <c r="U470" i="1"/>
  <c r="V470" i="1"/>
  <c r="S471" i="1"/>
  <c r="T471" i="1"/>
  <c r="U471" i="1"/>
  <c r="V471" i="1"/>
  <c r="S472" i="1"/>
  <c r="T472" i="1"/>
  <c r="U472" i="1"/>
  <c r="V472" i="1"/>
  <c r="S473" i="1"/>
  <c r="T473" i="1"/>
  <c r="U473" i="1"/>
  <c r="V473" i="1"/>
  <c r="S474" i="1"/>
  <c r="T474" i="1"/>
  <c r="U474" i="1"/>
  <c r="V474" i="1"/>
  <c r="S475" i="1"/>
  <c r="T475" i="1"/>
  <c r="U475" i="1"/>
  <c r="V475" i="1"/>
  <c r="S476" i="1"/>
  <c r="T476" i="1"/>
  <c r="U476" i="1"/>
  <c r="V476" i="1"/>
  <c r="S477" i="1"/>
  <c r="T477" i="1"/>
  <c r="U477" i="1"/>
  <c r="V477" i="1"/>
  <c r="S478" i="1"/>
  <c r="T478" i="1"/>
  <c r="U478" i="1"/>
  <c r="V478" i="1"/>
  <c r="S479" i="1"/>
  <c r="T479" i="1"/>
  <c r="U479" i="1"/>
  <c r="V479" i="1"/>
  <c r="S480" i="1"/>
  <c r="T480" i="1"/>
  <c r="U480" i="1"/>
  <c r="V480" i="1"/>
  <c r="S481" i="1"/>
  <c r="T481" i="1"/>
  <c r="U481" i="1"/>
  <c r="V481" i="1"/>
  <c r="S482" i="1"/>
  <c r="T482" i="1"/>
  <c r="U482" i="1"/>
  <c r="V482" i="1"/>
  <c r="S483" i="1"/>
  <c r="T483" i="1"/>
  <c r="U483" i="1"/>
  <c r="V483" i="1"/>
  <c r="S484" i="1"/>
  <c r="T484" i="1"/>
  <c r="U484" i="1"/>
  <c r="V484" i="1"/>
  <c r="S485" i="1"/>
  <c r="T485" i="1"/>
  <c r="U485" i="1"/>
  <c r="V485" i="1"/>
  <c r="S486" i="1"/>
  <c r="T486" i="1"/>
  <c r="U486" i="1"/>
  <c r="V486" i="1"/>
  <c r="S487" i="1"/>
  <c r="T487" i="1"/>
  <c r="U487" i="1"/>
  <c r="V487" i="1"/>
  <c r="S488" i="1"/>
  <c r="T488" i="1"/>
  <c r="U488" i="1"/>
  <c r="V488" i="1"/>
  <c r="S489" i="1"/>
  <c r="T489" i="1"/>
  <c r="U489" i="1"/>
  <c r="V489" i="1"/>
  <c r="S490" i="1"/>
  <c r="T490" i="1"/>
  <c r="U490" i="1"/>
  <c r="V490" i="1"/>
  <c r="S491" i="1"/>
  <c r="T491" i="1"/>
  <c r="U491" i="1"/>
  <c r="V491" i="1"/>
  <c r="S492" i="1"/>
  <c r="T492" i="1"/>
  <c r="U492" i="1"/>
  <c r="V492" i="1"/>
  <c r="S493" i="1"/>
  <c r="T493" i="1"/>
  <c r="U493" i="1"/>
  <c r="V493" i="1"/>
  <c r="S494" i="1"/>
  <c r="T494" i="1"/>
  <c r="U494" i="1"/>
  <c r="V494" i="1"/>
  <c r="S495" i="1"/>
  <c r="T495" i="1"/>
  <c r="U495" i="1"/>
  <c r="V495" i="1"/>
  <c r="S496" i="1"/>
  <c r="T496" i="1"/>
  <c r="U496" i="1"/>
  <c r="V496" i="1"/>
  <c r="S497" i="1"/>
  <c r="T497" i="1"/>
  <c r="U497" i="1"/>
  <c r="V497" i="1"/>
  <c r="S498" i="1"/>
  <c r="T498" i="1"/>
  <c r="U498" i="1"/>
  <c r="V498" i="1"/>
  <c r="S499" i="1"/>
  <c r="T499" i="1"/>
  <c r="U499" i="1"/>
  <c r="V499" i="1"/>
  <c r="S500" i="1"/>
  <c r="T500" i="1"/>
  <c r="U500" i="1"/>
  <c r="V500" i="1"/>
  <c r="S501" i="1"/>
  <c r="T501" i="1"/>
  <c r="U501" i="1"/>
  <c r="V501" i="1"/>
  <c r="S502" i="1"/>
  <c r="T502" i="1"/>
  <c r="U502" i="1"/>
  <c r="V502" i="1"/>
  <c r="S503" i="1"/>
  <c r="T503" i="1"/>
  <c r="U503" i="1"/>
  <c r="V503" i="1"/>
  <c r="S504" i="1"/>
  <c r="T504" i="1"/>
  <c r="U504" i="1"/>
  <c r="V504" i="1"/>
  <c r="S505" i="1"/>
  <c r="T505" i="1"/>
  <c r="U505" i="1"/>
  <c r="V505" i="1"/>
  <c r="S506" i="1"/>
  <c r="T506" i="1"/>
  <c r="U506" i="1"/>
  <c r="V506" i="1"/>
  <c r="S507" i="1"/>
  <c r="T507" i="1"/>
  <c r="U507" i="1"/>
  <c r="V507" i="1"/>
  <c r="S508" i="1"/>
  <c r="T508" i="1"/>
  <c r="U508" i="1"/>
  <c r="V508" i="1"/>
  <c r="S509" i="1"/>
  <c r="T509" i="1"/>
  <c r="U509" i="1"/>
  <c r="V509" i="1"/>
  <c r="S510" i="1"/>
  <c r="T510" i="1"/>
  <c r="U510" i="1"/>
  <c r="V510" i="1"/>
  <c r="S511" i="1"/>
  <c r="T511" i="1"/>
  <c r="U511" i="1"/>
  <c r="V511" i="1"/>
  <c r="S512" i="1"/>
  <c r="T512" i="1"/>
  <c r="U512" i="1"/>
  <c r="V512" i="1"/>
  <c r="S513" i="1"/>
  <c r="T513" i="1"/>
  <c r="U513" i="1"/>
  <c r="V513" i="1"/>
  <c r="S514" i="1"/>
  <c r="T514" i="1"/>
  <c r="U514" i="1"/>
  <c r="V514" i="1"/>
  <c r="S515" i="1"/>
  <c r="T515" i="1"/>
  <c r="U515" i="1"/>
  <c r="V515" i="1"/>
  <c r="S516" i="1"/>
  <c r="T516" i="1"/>
  <c r="U516" i="1"/>
  <c r="V516" i="1"/>
  <c r="S517" i="1"/>
  <c r="T517" i="1"/>
  <c r="U517" i="1"/>
  <c r="V517" i="1"/>
  <c r="S518" i="1"/>
  <c r="T518" i="1"/>
  <c r="U518" i="1"/>
  <c r="V518" i="1"/>
  <c r="S519" i="1"/>
  <c r="T519" i="1"/>
  <c r="U519" i="1"/>
  <c r="V519" i="1"/>
  <c r="S520" i="1"/>
  <c r="T520" i="1"/>
  <c r="U520" i="1"/>
  <c r="V520" i="1"/>
  <c r="S521" i="1"/>
  <c r="T521" i="1"/>
  <c r="U521" i="1"/>
  <c r="V521" i="1"/>
  <c r="S522" i="1"/>
  <c r="T522" i="1"/>
  <c r="U522" i="1"/>
  <c r="V522" i="1"/>
  <c r="S523" i="1"/>
  <c r="T523" i="1"/>
  <c r="U523" i="1"/>
  <c r="V523" i="1"/>
  <c r="S524" i="1"/>
  <c r="T524" i="1"/>
  <c r="U524" i="1"/>
  <c r="V524" i="1"/>
  <c r="S525" i="1"/>
  <c r="T525" i="1"/>
  <c r="U525" i="1"/>
  <c r="V525" i="1"/>
  <c r="S526" i="1"/>
  <c r="T526" i="1"/>
  <c r="U526" i="1"/>
  <c r="V526" i="1"/>
  <c r="S527" i="1"/>
  <c r="T527" i="1"/>
  <c r="U527" i="1"/>
  <c r="V527" i="1"/>
  <c r="S528" i="1"/>
  <c r="T528" i="1"/>
  <c r="U528" i="1"/>
  <c r="V528" i="1"/>
  <c r="S529" i="1"/>
  <c r="T529" i="1"/>
  <c r="U529" i="1"/>
  <c r="V529" i="1"/>
  <c r="S530" i="1"/>
  <c r="T530" i="1"/>
  <c r="U530" i="1"/>
  <c r="V530" i="1"/>
  <c r="S531" i="1"/>
  <c r="T531" i="1"/>
  <c r="U531" i="1"/>
  <c r="V531" i="1"/>
  <c r="S532" i="1"/>
  <c r="T532" i="1"/>
  <c r="U532" i="1"/>
  <c r="V532" i="1"/>
  <c r="S533" i="1"/>
  <c r="T533" i="1"/>
  <c r="U533" i="1"/>
  <c r="V533" i="1"/>
  <c r="S534" i="1"/>
  <c r="T534" i="1"/>
  <c r="U534" i="1"/>
  <c r="V534" i="1"/>
  <c r="S535" i="1"/>
  <c r="T535" i="1"/>
  <c r="U535" i="1"/>
  <c r="V535" i="1"/>
  <c r="S536" i="1"/>
  <c r="T536" i="1"/>
  <c r="U536" i="1"/>
  <c r="V536" i="1"/>
  <c r="S537" i="1"/>
  <c r="T537" i="1"/>
  <c r="U537" i="1"/>
  <c r="V537" i="1"/>
  <c r="S538" i="1"/>
  <c r="T538" i="1"/>
  <c r="U538" i="1"/>
  <c r="V538" i="1"/>
  <c r="S539" i="1"/>
  <c r="T539" i="1"/>
  <c r="U539" i="1"/>
  <c r="V539" i="1"/>
  <c r="S540" i="1"/>
  <c r="T540" i="1"/>
  <c r="U540" i="1"/>
  <c r="V540" i="1"/>
  <c r="S541" i="1"/>
  <c r="T541" i="1"/>
  <c r="U541" i="1"/>
  <c r="V541" i="1"/>
  <c r="S542" i="1"/>
  <c r="T542" i="1"/>
  <c r="U542" i="1"/>
  <c r="V542" i="1"/>
  <c r="S543" i="1"/>
  <c r="T543" i="1"/>
  <c r="U543" i="1"/>
  <c r="V543" i="1"/>
  <c r="S544" i="1"/>
  <c r="T544" i="1"/>
  <c r="U544" i="1"/>
  <c r="V544" i="1"/>
  <c r="S545" i="1"/>
  <c r="T545" i="1"/>
  <c r="U545" i="1"/>
  <c r="V545" i="1"/>
  <c r="S546" i="1"/>
  <c r="T546" i="1"/>
  <c r="U546" i="1"/>
  <c r="V546" i="1"/>
  <c r="S547" i="1"/>
  <c r="T547" i="1"/>
  <c r="U547" i="1"/>
  <c r="V547" i="1"/>
  <c r="S548" i="1"/>
  <c r="T548" i="1"/>
  <c r="U548" i="1"/>
  <c r="V548" i="1"/>
  <c r="S549" i="1"/>
  <c r="T549" i="1"/>
  <c r="U549" i="1"/>
  <c r="V549" i="1"/>
  <c r="S550" i="1"/>
  <c r="T550" i="1"/>
  <c r="U550" i="1"/>
  <c r="V550" i="1"/>
  <c r="S551" i="1"/>
  <c r="T551" i="1"/>
  <c r="U551" i="1"/>
  <c r="V551" i="1"/>
  <c r="S552" i="1"/>
  <c r="T552" i="1"/>
  <c r="U552" i="1"/>
  <c r="V552" i="1"/>
  <c r="S553" i="1"/>
  <c r="T553" i="1"/>
  <c r="U553" i="1"/>
  <c r="V553" i="1"/>
  <c r="S554" i="1"/>
  <c r="T554" i="1"/>
  <c r="U554" i="1"/>
  <c r="V554" i="1"/>
  <c r="S555" i="1"/>
  <c r="T555" i="1"/>
  <c r="U555" i="1"/>
  <c r="V555" i="1"/>
  <c r="S556" i="1"/>
  <c r="T556" i="1"/>
  <c r="U556" i="1"/>
  <c r="V556" i="1"/>
  <c r="S557" i="1"/>
  <c r="T557" i="1"/>
  <c r="U557" i="1"/>
  <c r="V557" i="1"/>
  <c r="S558" i="1"/>
  <c r="T558" i="1"/>
  <c r="U558" i="1"/>
  <c r="V558" i="1"/>
  <c r="S559" i="1"/>
  <c r="T559" i="1"/>
  <c r="U559" i="1"/>
  <c r="V559" i="1"/>
  <c r="S560" i="1"/>
  <c r="T560" i="1"/>
  <c r="U560" i="1"/>
  <c r="V560" i="1"/>
  <c r="S561" i="1"/>
  <c r="T561" i="1"/>
  <c r="U561" i="1"/>
  <c r="V561" i="1"/>
  <c r="S562" i="1"/>
  <c r="T562" i="1"/>
  <c r="U562" i="1"/>
  <c r="V562" i="1"/>
  <c r="S563" i="1"/>
  <c r="T563" i="1"/>
  <c r="U563" i="1"/>
  <c r="V563" i="1"/>
  <c r="S564" i="1"/>
  <c r="T564" i="1"/>
  <c r="U564" i="1"/>
  <c r="V564" i="1"/>
  <c r="S565" i="1"/>
  <c r="T565" i="1"/>
  <c r="U565" i="1"/>
  <c r="V565" i="1"/>
  <c r="S566" i="1"/>
  <c r="T566" i="1"/>
  <c r="U566" i="1"/>
  <c r="V566" i="1"/>
  <c r="S567" i="1"/>
  <c r="T567" i="1"/>
  <c r="U567" i="1"/>
  <c r="V567" i="1"/>
  <c r="S568" i="1"/>
  <c r="T568" i="1"/>
  <c r="U568" i="1"/>
  <c r="V568" i="1"/>
  <c r="S569" i="1"/>
  <c r="T569" i="1"/>
  <c r="U569" i="1"/>
  <c r="V569" i="1"/>
  <c r="S570" i="1"/>
  <c r="T570" i="1"/>
  <c r="U570" i="1"/>
  <c r="V570" i="1"/>
  <c r="S571" i="1"/>
  <c r="T571" i="1"/>
  <c r="U571" i="1"/>
  <c r="V571" i="1"/>
  <c r="S572" i="1"/>
  <c r="T572" i="1"/>
  <c r="U572" i="1"/>
  <c r="V572" i="1"/>
  <c r="S573" i="1"/>
  <c r="T573" i="1"/>
  <c r="U573" i="1"/>
  <c r="V573" i="1"/>
  <c r="S574" i="1"/>
  <c r="T574" i="1"/>
  <c r="U574" i="1"/>
  <c r="V574" i="1"/>
  <c r="S575" i="1"/>
  <c r="T575" i="1"/>
  <c r="U575" i="1"/>
  <c r="V575" i="1"/>
  <c r="S576" i="1"/>
  <c r="T576" i="1"/>
  <c r="U576" i="1"/>
  <c r="V576" i="1"/>
  <c r="S577" i="1"/>
  <c r="T577" i="1"/>
  <c r="U577" i="1"/>
  <c r="V577" i="1"/>
  <c r="S578" i="1"/>
  <c r="T578" i="1"/>
  <c r="U578" i="1"/>
  <c r="V578" i="1"/>
  <c r="S579" i="1"/>
  <c r="T579" i="1"/>
  <c r="U579" i="1"/>
  <c r="V579" i="1"/>
  <c r="S580" i="1"/>
  <c r="T580" i="1"/>
  <c r="U580" i="1"/>
  <c r="V580" i="1"/>
  <c r="S581" i="1"/>
  <c r="T581" i="1"/>
  <c r="U581" i="1"/>
  <c r="V581" i="1"/>
  <c r="S582" i="1"/>
  <c r="T582" i="1"/>
  <c r="U582" i="1"/>
  <c r="V582" i="1"/>
  <c r="S583" i="1"/>
  <c r="T583" i="1"/>
  <c r="U583" i="1"/>
  <c r="V583" i="1"/>
  <c r="S584" i="1"/>
  <c r="T584" i="1"/>
  <c r="U584" i="1"/>
  <c r="V584" i="1"/>
  <c r="S585" i="1"/>
  <c r="T585" i="1"/>
  <c r="U585" i="1"/>
  <c r="V585" i="1"/>
  <c r="S586" i="1"/>
  <c r="T586" i="1"/>
  <c r="U586" i="1"/>
  <c r="V586" i="1"/>
  <c r="S587" i="1"/>
  <c r="T587" i="1"/>
  <c r="U587" i="1"/>
  <c r="V587" i="1"/>
  <c r="S588" i="1"/>
  <c r="T588" i="1"/>
  <c r="U588" i="1"/>
  <c r="V588" i="1"/>
  <c r="S589" i="1"/>
  <c r="T589" i="1"/>
  <c r="U589" i="1"/>
  <c r="V589" i="1"/>
  <c r="S590" i="1"/>
  <c r="T590" i="1"/>
  <c r="U590" i="1"/>
  <c r="V590" i="1"/>
  <c r="S591" i="1"/>
  <c r="T591" i="1"/>
  <c r="U591" i="1"/>
  <c r="V591" i="1"/>
  <c r="S592" i="1"/>
  <c r="T592" i="1"/>
  <c r="U592" i="1"/>
  <c r="V592" i="1"/>
  <c r="S593" i="1"/>
  <c r="T593" i="1"/>
  <c r="U593" i="1"/>
  <c r="V593" i="1"/>
  <c r="S594" i="1"/>
  <c r="T594" i="1"/>
  <c r="U594" i="1"/>
  <c r="V594" i="1"/>
  <c r="S595" i="1"/>
  <c r="T595" i="1"/>
  <c r="U595" i="1"/>
  <c r="V595" i="1"/>
  <c r="S596" i="1"/>
  <c r="T596" i="1"/>
  <c r="U596" i="1"/>
  <c r="V596" i="1"/>
  <c r="S597" i="1"/>
  <c r="T597" i="1"/>
  <c r="U597" i="1"/>
  <c r="V597" i="1"/>
  <c r="S598" i="1"/>
  <c r="T598" i="1"/>
  <c r="U598" i="1"/>
  <c r="V598" i="1"/>
  <c r="S599" i="1"/>
  <c r="T599" i="1"/>
  <c r="U599" i="1"/>
  <c r="V599" i="1"/>
  <c r="S600" i="1"/>
  <c r="T600" i="1"/>
  <c r="U600" i="1"/>
  <c r="V600" i="1"/>
  <c r="S601" i="1"/>
  <c r="T601" i="1"/>
  <c r="U601" i="1"/>
  <c r="V601" i="1"/>
  <c r="S602" i="1"/>
  <c r="T602" i="1"/>
  <c r="U602" i="1"/>
  <c r="V602" i="1"/>
  <c r="S603" i="1"/>
  <c r="T603" i="1"/>
  <c r="U603" i="1"/>
  <c r="V603" i="1"/>
  <c r="S604" i="1"/>
  <c r="T604" i="1"/>
  <c r="U604" i="1"/>
  <c r="V604" i="1"/>
  <c r="S605" i="1"/>
  <c r="T605" i="1"/>
  <c r="U605" i="1"/>
  <c r="V605" i="1"/>
  <c r="S606" i="1"/>
  <c r="T606" i="1"/>
  <c r="U606" i="1"/>
  <c r="V606" i="1"/>
  <c r="S607" i="1"/>
  <c r="T607" i="1"/>
  <c r="U607" i="1"/>
  <c r="V607" i="1"/>
  <c r="S608" i="1"/>
  <c r="T608" i="1"/>
  <c r="U608" i="1"/>
  <c r="V608" i="1"/>
  <c r="S609" i="1"/>
  <c r="T609" i="1"/>
  <c r="U609" i="1"/>
  <c r="V609" i="1"/>
  <c r="S610" i="1"/>
  <c r="T610" i="1"/>
  <c r="U610" i="1"/>
  <c r="V610" i="1"/>
  <c r="S611" i="1"/>
  <c r="T611" i="1"/>
  <c r="U611" i="1"/>
  <c r="V611" i="1"/>
  <c r="S612" i="1"/>
  <c r="T612" i="1"/>
  <c r="U612" i="1"/>
  <c r="V612" i="1"/>
  <c r="S613" i="1"/>
  <c r="T613" i="1"/>
  <c r="U613" i="1"/>
  <c r="V613" i="1"/>
  <c r="S614" i="1"/>
  <c r="T614" i="1"/>
  <c r="U614" i="1"/>
  <c r="V614" i="1"/>
  <c r="S615" i="1"/>
  <c r="T615" i="1"/>
  <c r="U615" i="1"/>
  <c r="V615" i="1"/>
  <c r="S616" i="1"/>
  <c r="T616" i="1"/>
  <c r="U616" i="1"/>
  <c r="V616" i="1"/>
  <c r="S617" i="1"/>
  <c r="T617" i="1"/>
  <c r="U617" i="1"/>
  <c r="V617" i="1"/>
  <c r="S618" i="1"/>
  <c r="T618" i="1"/>
  <c r="U618" i="1"/>
  <c r="V618" i="1"/>
  <c r="S619" i="1"/>
  <c r="T619" i="1"/>
  <c r="U619" i="1"/>
  <c r="V619" i="1"/>
  <c r="S620" i="1"/>
  <c r="T620" i="1"/>
  <c r="U620" i="1"/>
  <c r="V620" i="1"/>
  <c r="S621" i="1"/>
  <c r="T621" i="1"/>
  <c r="U621" i="1"/>
  <c r="V621" i="1"/>
  <c r="S622" i="1"/>
  <c r="T622" i="1"/>
  <c r="U622" i="1"/>
  <c r="V622" i="1"/>
  <c r="S623" i="1"/>
  <c r="T623" i="1"/>
  <c r="U623" i="1"/>
  <c r="V623" i="1"/>
  <c r="S624" i="1"/>
  <c r="T624" i="1"/>
  <c r="U624" i="1"/>
  <c r="V624" i="1"/>
  <c r="S625" i="1"/>
  <c r="T625" i="1"/>
  <c r="U625" i="1"/>
  <c r="V625" i="1"/>
  <c r="S626" i="1"/>
  <c r="T626" i="1"/>
  <c r="U626" i="1"/>
  <c r="V626" i="1"/>
  <c r="S627" i="1"/>
  <c r="T627" i="1"/>
  <c r="U627" i="1"/>
  <c r="V627" i="1"/>
  <c r="S628" i="1"/>
  <c r="T628" i="1"/>
  <c r="U628" i="1"/>
  <c r="V628" i="1"/>
  <c r="S629" i="1"/>
  <c r="T629" i="1"/>
  <c r="U629" i="1"/>
  <c r="V629" i="1"/>
  <c r="S630" i="1"/>
  <c r="T630" i="1"/>
  <c r="U630" i="1"/>
  <c r="V630" i="1"/>
  <c r="S631" i="1"/>
  <c r="T631" i="1"/>
  <c r="U631" i="1"/>
  <c r="V631" i="1"/>
  <c r="S632" i="1"/>
  <c r="T632" i="1"/>
  <c r="U632" i="1"/>
  <c r="V632" i="1"/>
  <c r="S633" i="1"/>
  <c r="T633" i="1"/>
  <c r="U633" i="1"/>
  <c r="V633" i="1"/>
  <c r="S634" i="1"/>
  <c r="T634" i="1"/>
  <c r="U634" i="1"/>
  <c r="V634" i="1"/>
  <c r="S635" i="1"/>
  <c r="T635" i="1"/>
  <c r="U635" i="1"/>
  <c r="V635" i="1"/>
  <c r="S636" i="1"/>
  <c r="T636" i="1"/>
  <c r="U636" i="1"/>
  <c r="V636" i="1"/>
  <c r="S637" i="1"/>
  <c r="T637" i="1"/>
  <c r="U637" i="1"/>
  <c r="V637" i="1"/>
  <c r="S638" i="1"/>
  <c r="T638" i="1"/>
  <c r="U638" i="1"/>
  <c r="V638" i="1"/>
  <c r="S639" i="1"/>
  <c r="T639" i="1"/>
  <c r="U639" i="1"/>
  <c r="V639" i="1"/>
  <c r="S640" i="1"/>
  <c r="T640" i="1"/>
  <c r="U640" i="1"/>
  <c r="V640" i="1"/>
  <c r="S641" i="1"/>
  <c r="T641" i="1"/>
  <c r="U641" i="1"/>
  <c r="V641" i="1"/>
  <c r="S642" i="1"/>
  <c r="T642" i="1"/>
  <c r="U642" i="1"/>
  <c r="V642" i="1"/>
  <c r="S643" i="1"/>
  <c r="T643" i="1"/>
  <c r="U643" i="1"/>
  <c r="V643" i="1"/>
  <c r="S644" i="1"/>
  <c r="T644" i="1"/>
  <c r="U644" i="1"/>
  <c r="V644" i="1"/>
  <c r="S645" i="1"/>
  <c r="T645" i="1"/>
  <c r="U645" i="1"/>
  <c r="V645" i="1"/>
  <c r="S646" i="1"/>
  <c r="T646" i="1"/>
  <c r="U646" i="1"/>
  <c r="V646" i="1"/>
  <c r="S647" i="1"/>
  <c r="T647" i="1"/>
  <c r="U647" i="1"/>
  <c r="V647" i="1"/>
  <c r="S648" i="1"/>
  <c r="T648" i="1"/>
  <c r="U648" i="1"/>
  <c r="V648" i="1"/>
  <c r="S649" i="1"/>
  <c r="T649" i="1"/>
  <c r="U649" i="1"/>
  <c r="V649" i="1"/>
  <c r="S650" i="1"/>
  <c r="T650" i="1"/>
  <c r="U650" i="1"/>
  <c r="V650" i="1"/>
  <c r="S651" i="1"/>
  <c r="T651" i="1"/>
  <c r="U651" i="1"/>
  <c r="V651" i="1"/>
  <c r="S652" i="1"/>
  <c r="T652" i="1"/>
  <c r="U652" i="1"/>
  <c r="V652" i="1"/>
  <c r="S653" i="1"/>
  <c r="T653" i="1"/>
  <c r="U653" i="1"/>
  <c r="V653" i="1"/>
  <c r="S654" i="1"/>
  <c r="T654" i="1"/>
  <c r="U654" i="1"/>
  <c r="V654" i="1"/>
  <c r="S655" i="1"/>
  <c r="T655" i="1"/>
  <c r="U655" i="1"/>
  <c r="V655" i="1"/>
  <c r="S656" i="1"/>
  <c r="T656" i="1"/>
  <c r="U656" i="1"/>
  <c r="V656" i="1"/>
  <c r="S657" i="1"/>
  <c r="T657" i="1"/>
  <c r="U657" i="1"/>
  <c r="V657" i="1"/>
  <c r="S658" i="1"/>
  <c r="T658" i="1"/>
  <c r="U658" i="1"/>
  <c r="V658" i="1"/>
  <c r="S659" i="1"/>
  <c r="T659" i="1"/>
  <c r="U659" i="1"/>
  <c r="V659" i="1"/>
  <c r="S660" i="1"/>
  <c r="T660" i="1"/>
  <c r="U660" i="1"/>
  <c r="V660" i="1"/>
  <c r="S661" i="1"/>
  <c r="T661" i="1"/>
  <c r="U661" i="1"/>
  <c r="V661" i="1"/>
  <c r="S662" i="1"/>
  <c r="T662" i="1"/>
  <c r="U662" i="1"/>
  <c r="V662" i="1"/>
  <c r="S663" i="1"/>
  <c r="T663" i="1"/>
  <c r="U663" i="1"/>
  <c r="V663" i="1"/>
  <c r="S664" i="1"/>
  <c r="T664" i="1"/>
  <c r="U664" i="1"/>
  <c r="V664" i="1"/>
  <c r="S665" i="1"/>
  <c r="T665" i="1"/>
  <c r="U665" i="1"/>
  <c r="V665" i="1"/>
  <c r="S666" i="1"/>
  <c r="T666" i="1"/>
  <c r="U666" i="1"/>
  <c r="V666" i="1"/>
  <c r="S667" i="1"/>
  <c r="T667" i="1"/>
  <c r="U667" i="1"/>
  <c r="V667" i="1"/>
  <c r="S668" i="1"/>
  <c r="T668" i="1"/>
  <c r="U668" i="1"/>
  <c r="V668" i="1"/>
  <c r="S669" i="1"/>
  <c r="T669" i="1"/>
  <c r="U669" i="1"/>
  <c r="V669" i="1"/>
  <c r="S670" i="1"/>
  <c r="T670" i="1"/>
  <c r="U670" i="1"/>
  <c r="V670" i="1"/>
  <c r="S671" i="1"/>
  <c r="T671" i="1"/>
  <c r="U671" i="1"/>
  <c r="V671" i="1"/>
  <c r="S672" i="1"/>
  <c r="T672" i="1"/>
  <c r="U672" i="1"/>
  <c r="V672" i="1"/>
  <c r="S673" i="1"/>
  <c r="T673" i="1"/>
  <c r="U673" i="1"/>
  <c r="V673" i="1"/>
  <c r="S674" i="1"/>
  <c r="T674" i="1"/>
  <c r="U674" i="1"/>
  <c r="V674" i="1"/>
  <c r="S675" i="1"/>
  <c r="T675" i="1"/>
  <c r="U675" i="1"/>
  <c r="V675" i="1"/>
  <c r="S676" i="1"/>
  <c r="T676" i="1"/>
  <c r="U676" i="1"/>
  <c r="V676" i="1"/>
  <c r="S677" i="1"/>
  <c r="T677" i="1"/>
  <c r="U677" i="1"/>
  <c r="V677" i="1"/>
  <c r="S678" i="1"/>
  <c r="T678" i="1"/>
  <c r="U678" i="1"/>
  <c r="V678" i="1"/>
  <c r="S679" i="1"/>
  <c r="T679" i="1"/>
  <c r="U679" i="1"/>
  <c r="V679" i="1"/>
  <c r="S680" i="1"/>
  <c r="T680" i="1"/>
  <c r="U680" i="1"/>
  <c r="V680" i="1"/>
  <c r="S681" i="1"/>
  <c r="T681" i="1"/>
  <c r="U681" i="1"/>
  <c r="V681" i="1"/>
  <c r="S682" i="1"/>
  <c r="T682" i="1"/>
  <c r="U682" i="1"/>
  <c r="V682" i="1"/>
  <c r="S683" i="1"/>
  <c r="T683" i="1"/>
  <c r="U683" i="1"/>
  <c r="V683" i="1"/>
  <c r="S684" i="1"/>
  <c r="T684" i="1"/>
  <c r="U684" i="1"/>
  <c r="V684" i="1"/>
  <c r="S685" i="1"/>
  <c r="T685" i="1"/>
  <c r="U685" i="1"/>
  <c r="V685" i="1"/>
  <c r="S686" i="1"/>
  <c r="T686" i="1"/>
  <c r="U686" i="1"/>
  <c r="V686" i="1"/>
  <c r="S687" i="1"/>
  <c r="T687" i="1"/>
  <c r="U687" i="1"/>
  <c r="V687" i="1"/>
  <c r="S688" i="1"/>
  <c r="T688" i="1"/>
  <c r="U688" i="1"/>
  <c r="V688" i="1"/>
  <c r="S689" i="1"/>
  <c r="T689" i="1"/>
  <c r="U689" i="1"/>
  <c r="V689" i="1"/>
  <c r="S690" i="1"/>
  <c r="T690" i="1"/>
  <c r="U690" i="1"/>
  <c r="V690" i="1"/>
  <c r="S691" i="1"/>
  <c r="T691" i="1"/>
  <c r="U691" i="1"/>
  <c r="V691" i="1"/>
  <c r="S692" i="1"/>
  <c r="T692" i="1"/>
  <c r="U692" i="1"/>
  <c r="V692" i="1"/>
  <c r="S693" i="1"/>
  <c r="T693" i="1"/>
  <c r="U693" i="1"/>
  <c r="V693" i="1"/>
  <c r="S694" i="1"/>
  <c r="T694" i="1"/>
  <c r="U694" i="1"/>
  <c r="V694" i="1"/>
  <c r="S695" i="1"/>
  <c r="T695" i="1"/>
  <c r="U695" i="1"/>
  <c r="V695" i="1"/>
  <c r="S696" i="1"/>
  <c r="T696" i="1"/>
  <c r="U696" i="1"/>
  <c r="V696" i="1"/>
  <c r="S697" i="1"/>
  <c r="T697" i="1"/>
  <c r="U697" i="1"/>
  <c r="V697" i="1"/>
  <c r="S698" i="1"/>
  <c r="T698" i="1"/>
  <c r="U698" i="1"/>
  <c r="V698" i="1"/>
  <c r="S699" i="1"/>
  <c r="T699" i="1"/>
  <c r="U699" i="1"/>
  <c r="V699" i="1"/>
  <c r="S700" i="1"/>
  <c r="T700" i="1"/>
  <c r="U700" i="1"/>
  <c r="V700" i="1"/>
  <c r="S701" i="1"/>
  <c r="T701" i="1"/>
  <c r="U701" i="1"/>
  <c r="V701" i="1"/>
  <c r="S702" i="1"/>
  <c r="T702" i="1"/>
  <c r="U702" i="1"/>
  <c r="V702" i="1"/>
  <c r="S703" i="1"/>
  <c r="T703" i="1"/>
  <c r="U703" i="1"/>
  <c r="V703" i="1"/>
  <c r="S704" i="1"/>
  <c r="T704" i="1"/>
  <c r="U704" i="1"/>
  <c r="V704" i="1"/>
  <c r="S705" i="1"/>
  <c r="T705" i="1"/>
  <c r="U705" i="1"/>
  <c r="V705" i="1"/>
  <c r="S706" i="1"/>
  <c r="T706" i="1"/>
  <c r="U706" i="1"/>
  <c r="V706" i="1"/>
  <c r="S707" i="1"/>
  <c r="T707" i="1"/>
  <c r="U707" i="1"/>
  <c r="V707" i="1"/>
  <c r="S708" i="1"/>
  <c r="T708" i="1"/>
  <c r="U708" i="1"/>
  <c r="V708" i="1"/>
  <c r="S709" i="1"/>
  <c r="T709" i="1"/>
  <c r="U709" i="1"/>
  <c r="V709" i="1"/>
  <c r="S710" i="1"/>
  <c r="T710" i="1"/>
  <c r="U710" i="1"/>
  <c r="V710" i="1"/>
  <c r="S711" i="1"/>
  <c r="T711" i="1"/>
  <c r="U711" i="1"/>
  <c r="V711" i="1"/>
  <c r="S712" i="1"/>
  <c r="T712" i="1"/>
  <c r="U712" i="1"/>
  <c r="V712" i="1"/>
  <c r="S713" i="1"/>
  <c r="T713" i="1"/>
  <c r="U713" i="1"/>
  <c r="V713" i="1"/>
  <c r="S714" i="1"/>
  <c r="T714" i="1"/>
  <c r="U714" i="1"/>
  <c r="V714" i="1"/>
  <c r="S715" i="1"/>
  <c r="T715" i="1"/>
  <c r="U715" i="1"/>
  <c r="V715" i="1"/>
  <c r="S716" i="1"/>
  <c r="T716" i="1"/>
  <c r="U716" i="1"/>
  <c r="V716" i="1"/>
  <c r="S717" i="1"/>
  <c r="T717" i="1"/>
  <c r="U717" i="1"/>
  <c r="V717" i="1"/>
  <c r="S718" i="1"/>
  <c r="T718" i="1"/>
  <c r="U718" i="1"/>
  <c r="V718" i="1"/>
  <c r="S719" i="1"/>
  <c r="T719" i="1"/>
  <c r="U719" i="1"/>
  <c r="V719" i="1"/>
  <c r="S720" i="1"/>
  <c r="T720" i="1"/>
  <c r="U720" i="1"/>
  <c r="V720" i="1"/>
  <c r="S721" i="1"/>
  <c r="T721" i="1"/>
  <c r="U721" i="1"/>
  <c r="V721" i="1"/>
  <c r="S722" i="1"/>
  <c r="T722" i="1"/>
  <c r="U722" i="1"/>
  <c r="V722" i="1"/>
  <c r="S723" i="1"/>
  <c r="T723" i="1"/>
  <c r="U723" i="1"/>
  <c r="V723" i="1"/>
  <c r="S724" i="1"/>
  <c r="T724" i="1"/>
  <c r="U724" i="1"/>
  <c r="V724" i="1"/>
  <c r="S725" i="1"/>
  <c r="T725" i="1"/>
  <c r="U725" i="1"/>
  <c r="V725" i="1"/>
  <c r="S726" i="1"/>
  <c r="T726" i="1"/>
  <c r="U726" i="1"/>
  <c r="V726" i="1"/>
  <c r="S727" i="1"/>
  <c r="T727" i="1"/>
  <c r="U727" i="1"/>
  <c r="V727" i="1"/>
  <c r="S728" i="1"/>
  <c r="T728" i="1"/>
  <c r="U728" i="1"/>
  <c r="V728" i="1"/>
  <c r="S729" i="1"/>
  <c r="T729" i="1"/>
  <c r="U729" i="1"/>
  <c r="V729" i="1"/>
  <c r="S730" i="1"/>
  <c r="T730" i="1"/>
  <c r="U730" i="1"/>
  <c r="V730" i="1"/>
  <c r="S731" i="1"/>
  <c r="T731" i="1"/>
  <c r="U731" i="1"/>
  <c r="V731" i="1"/>
  <c r="S732" i="1"/>
  <c r="T732" i="1"/>
  <c r="U732" i="1"/>
  <c r="V732" i="1"/>
  <c r="S733" i="1"/>
  <c r="T733" i="1"/>
  <c r="U733" i="1"/>
  <c r="V733" i="1"/>
  <c r="S734" i="1"/>
  <c r="T734" i="1"/>
  <c r="U734" i="1"/>
  <c r="V734" i="1"/>
  <c r="S735" i="1"/>
  <c r="T735" i="1"/>
  <c r="U735" i="1"/>
  <c r="V735" i="1"/>
  <c r="S736" i="1"/>
  <c r="T736" i="1"/>
  <c r="U736" i="1"/>
  <c r="V736" i="1"/>
  <c r="S737" i="1"/>
  <c r="T737" i="1"/>
  <c r="U737" i="1"/>
  <c r="V737" i="1"/>
  <c r="S738" i="1"/>
  <c r="T738" i="1"/>
  <c r="U738" i="1"/>
  <c r="V738" i="1"/>
  <c r="S739" i="1"/>
  <c r="T739" i="1"/>
  <c r="U739" i="1"/>
  <c r="V739" i="1"/>
  <c r="S740" i="1"/>
  <c r="T740" i="1"/>
  <c r="U740" i="1"/>
  <c r="V740" i="1"/>
  <c r="S741" i="1"/>
  <c r="T741" i="1"/>
  <c r="U741" i="1"/>
  <c r="V741" i="1"/>
  <c r="S742" i="1"/>
  <c r="T742" i="1"/>
  <c r="U742" i="1"/>
  <c r="V742" i="1"/>
  <c r="S743" i="1"/>
  <c r="T743" i="1"/>
  <c r="U743" i="1"/>
  <c r="V743" i="1"/>
  <c r="S744" i="1"/>
  <c r="T744" i="1"/>
  <c r="U744" i="1"/>
  <c r="V744" i="1"/>
  <c r="S745" i="1"/>
  <c r="T745" i="1"/>
  <c r="U745" i="1"/>
  <c r="V745" i="1"/>
  <c r="S746" i="1"/>
  <c r="T746" i="1"/>
  <c r="U746" i="1"/>
  <c r="V746" i="1"/>
  <c r="S747" i="1"/>
  <c r="T747" i="1"/>
  <c r="U747" i="1"/>
  <c r="V747" i="1"/>
  <c r="S748" i="1"/>
  <c r="T748" i="1"/>
  <c r="U748" i="1"/>
  <c r="V748" i="1"/>
  <c r="S749" i="1"/>
  <c r="T749" i="1"/>
  <c r="U749" i="1"/>
  <c r="V749" i="1"/>
  <c r="S750" i="1"/>
  <c r="T750" i="1"/>
  <c r="U750" i="1"/>
  <c r="V750" i="1"/>
  <c r="S751" i="1"/>
  <c r="T751" i="1"/>
  <c r="U751" i="1"/>
  <c r="V751" i="1"/>
  <c r="S752" i="1"/>
  <c r="T752" i="1"/>
  <c r="U752" i="1"/>
  <c r="V752" i="1"/>
  <c r="S753" i="1"/>
  <c r="T753" i="1"/>
  <c r="U753" i="1"/>
  <c r="V753" i="1"/>
  <c r="S754" i="1"/>
  <c r="T754" i="1"/>
  <c r="U754" i="1"/>
  <c r="V754" i="1"/>
  <c r="S755" i="1"/>
  <c r="T755" i="1"/>
  <c r="U755" i="1"/>
  <c r="V755" i="1"/>
  <c r="S756" i="1"/>
  <c r="T756" i="1"/>
  <c r="U756" i="1"/>
  <c r="V756" i="1"/>
  <c r="S757" i="1"/>
  <c r="T757" i="1"/>
  <c r="U757" i="1"/>
  <c r="V757" i="1"/>
  <c r="S758" i="1"/>
  <c r="T758" i="1"/>
  <c r="U758" i="1"/>
  <c r="V758" i="1"/>
  <c r="S759" i="1"/>
  <c r="T759" i="1"/>
  <c r="U759" i="1"/>
  <c r="V759" i="1"/>
  <c r="S760" i="1"/>
  <c r="T760" i="1"/>
  <c r="U760" i="1"/>
  <c r="V760" i="1"/>
  <c r="S761" i="1"/>
  <c r="T761" i="1"/>
  <c r="U761" i="1"/>
  <c r="V761" i="1"/>
  <c r="S762" i="1"/>
  <c r="T762" i="1"/>
  <c r="U762" i="1"/>
  <c r="V762" i="1"/>
  <c r="S763" i="1"/>
  <c r="T763" i="1"/>
  <c r="U763" i="1"/>
  <c r="V763" i="1"/>
  <c r="S764" i="1"/>
  <c r="T764" i="1"/>
  <c r="U764" i="1"/>
  <c r="V764" i="1"/>
  <c r="S765" i="1"/>
  <c r="T765" i="1"/>
  <c r="U765" i="1"/>
  <c r="V765" i="1"/>
  <c r="S766" i="1"/>
  <c r="T766" i="1"/>
  <c r="U766" i="1"/>
  <c r="V766" i="1"/>
  <c r="S767" i="1"/>
  <c r="T767" i="1"/>
  <c r="U767" i="1"/>
  <c r="V767" i="1"/>
  <c r="S768" i="1"/>
  <c r="T768" i="1"/>
  <c r="U768" i="1"/>
  <c r="V768" i="1"/>
  <c r="S769" i="1"/>
  <c r="T769" i="1"/>
  <c r="U769" i="1"/>
  <c r="V769" i="1"/>
  <c r="S770" i="1"/>
  <c r="T770" i="1"/>
  <c r="U770" i="1"/>
  <c r="V770" i="1"/>
  <c r="S771" i="1"/>
  <c r="T771" i="1"/>
  <c r="U771" i="1"/>
  <c r="V771" i="1"/>
  <c r="S772" i="1"/>
  <c r="T772" i="1"/>
  <c r="U772" i="1"/>
  <c r="V772" i="1"/>
  <c r="S773" i="1"/>
  <c r="T773" i="1"/>
  <c r="U773" i="1"/>
  <c r="V773" i="1"/>
  <c r="S774" i="1"/>
  <c r="T774" i="1"/>
  <c r="U774" i="1"/>
  <c r="V774" i="1"/>
  <c r="S775" i="1"/>
  <c r="T775" i="1"/>
  <c r="U775" i="1"/>
  <c r="V775" i="1"/>
  <c r="S776" i="1"/>
  <c r="T776" i="1"/>
  <c r="U776" i="1"/>
  <c r="V776" i="1"/>
  <c r="S777" i="1"/>
  <c r="T777" i="1"/>
  <c r="U777" i="1"/>
  <c r="V777" i="1"/>
  <c r="S778" i="1"/>
  <c r="T778" i="1"/>
  <c r="U778" i="1"/>
  <c r="V778" i="1"/>
  <c r="S779" i="1"/>
  <c r="T779" i="1"/>
  <c r="U779" i="1"/>
  <c r="V779" i="1"/>
  <c r="S780" i="1"/>
  <c r="T780" i="1"/>
  <c r="U780" i="1"/>
  <c r="V780" i="1"/>
  <c r="S781" i="1"/>
  <c r="T781" i="1"/>
  <c r="U781" i="1"/>
  <c r="V781" i="1"/>
  <c r="S782" i="1"/>
  <c r="T782" i="1"/>
  <c r="U782" i="1"/>
  <c r="V782" i="1"/>
  <c r="S783" i="1"/>
  <c r="T783" i="1"/>
  <c r="U783" i="1"/>
  <c r="V783" i="1"/>
  <c r="S784" i="1"/>
  <c r="T784" i="1"/>
  <c r="U784" i="1"/>
  <c r="V784" i="1"/>
  <c r="S785" i="1"/>
  <c r="T785" i="1"/>
  <c r="U785" i="1"/>
  <c r="V785" i="1"/>
  <c r="S786" i="1"/>
  <c r="T786" i="1"/>
  <c r="U786" i="1"/>
  <c r="V786" i="1"/>
  <c r="S787" i="1"/>
  <c r="T787" i="1"/>
  <c r="U787" i="1"/>
  <c r="V787" i="1"/>
  <c r="S788" i="1"/>
  <c r="T788" i="1"/>
  <c r="U788" i="1"/>
  <c r="V788" i="1"/>
  <c r="S789" i="1"/>
  <c r="T789" i="1"/>
  <c r="U789" i="1"/>
  <c r="V789" i="1"/>
  <c r="S790" i="1"/>
  <c r="T790" i="1"/>
  <c r="U790" i="1"/>
  <c r="V790" i="1"/>
  <c r="S791" i="1"/>
  <c r="T791" i="1"/>
  <c r="U791" i="1"/>
  <c r="V791" i="1"/>
  <c r="S792" i="1"/>
  <c r="T792" i="1"/>
  <c r="U792" i="1"/>
  <c r="V792" i="1"/>
  <c r="S793" i="1"/>
  <c r="T793" i="1"/>
  <c r="U793" i="1"/>
  <c r="V793" i="1"/>
  <c r="S794" i="1"/>
  <c r="T794" i="1"/>
  <c r="U794" i="1"/>
  <c r="V794" i="1"/>
  <c r="S795" i="1"/>
  <c r="T795" i="1"/>
  <c r="U795" i="1"/>
  <c r="V795" i="1"/>
  <c r="S796" i="1"/>
  <c r="T796" i="1"/>
  <c r="U796" i="1"/>
  <c r="V796" i="1"/>
  <c r="S797" i="1"/>
  <c r="T797" i="1"/>
  <c r="U797" i="1"/>
  <c r="V797" i="1"/>
  <c r="S798" i="1"/>
  <c r="T798" i="1"/>
  <c r="U798" i="1"/>
  <c r="V798" i="1"/>
  <c r="S799" i="1"/>
  <c r="T799" i="1"/>
  <c r="U799" i="1"/>
  <c r="V799" i="1"/>
  <c r="S800" i="1"/>
  <c r="T800" i="1"/>
  <c r="U800" i="1"/>
  <c r="V800" i="1"/>
  <c r="S801" i="1"/>
  <c r="T801" i="1"/>
  <c r="U801" i="1"/>
  <c r="V801" i="1"/>
  <c r="S802" i="1"/>
  <c r="T802" i="1"/>
  <c r="U802" i="1"/>
  <c r="V802" i="1"/>
  <c r="S803" i="1"/>
  <c r="T803" i="1"/>
  <c r="U803" i="1"/>
  <c r="V803" i="1"/>
  <c r="S804" i="1"/>
  <c r="T804" i="1"/>
  <c r="U804" i="1"/>
  <c r="V804" i="1"/>
  <c r="S805" i="1"/>
  <c r="U805" i="1"/>
  <c r="V805" i="1"/>
  <c r="S806" i="1"/>
  <c r="T806" i="1"/>
  <c r="U806" i="1"/>
  <c r="V806" i="1"/>
  <c r="S807" i="1"/>
  <c r="U807" i="1"/>
  <c r="V807" i="1"/>
  <c r="S808" i="1"/>
  <c r="T808" i="1"/>
  <c r="U808" i="1"/>
  <c r="V808" i="1"/>
  <c r="S809" i="1"/>
  <c r="T809" i="1"/>
  <c r="U809" i="1"/>
  <c r="V809" i="1"/>
  <c r="S810" i="1"/>
  <c r="T810" i="1"/>
  <c r="U810" i="1"/>
  <c r="V810" i="1"/>
  <c r="S811" i="1"/>
  <c r="T811" i="1"/>
  <c r="U811" i="1"/>
  <c r="V811" i="1"/>
  <c r="S812" i="1"/>
  <c r="T812" i="1"/>
  <c r="U812" i="1"/>
  <c r="V812" i="1"/>
  <c r="S813" i="1"/>
  <c r="T813" i="1"/>
  <c r="U813" i="1"/>
  <c r="V813" i="1"/>
  <c r="S814" i="1"/>
  <c r="T814" i="1"/>
  <c r="U814" i="1"/>
  <c r="V814" i="1"/>
  <c r="S815" i="1"/>
  <c r="T815" i="1"/>
  <c r="U815" i="1"/>
  <c r="V815" i="1"/>
  <c r="S816" i="1"/>
  <c r="T816" i="1"/>
  <c r="U816" i="1"/>
  <c r="V816" i="1"/>
  <c r="S817" i="1"/>
  <c r="T817" i="1"/>
  <c r="U817" i="1"/>
  <c r="V817" i="1"/>
  <c r="S818" i="1"/>
  <c r="T818" i="1"/>
  <c r="U818" i="1"/>
  <c r="V818" i="1"/>
  <c r="S819" i="1"/>
  <c r="T819" i="1"/>
  <c r="U819" i="1"/>
  <c r="V819" i="1"/>
  <c r="S820" i="1"/>
  <c r="T820" i="1"/>
  <c r="U820" i="1"/>
  <c r="V820" i="1"/>
  <c r="S821" i="1"/>
  <c r="T821" i="1"/>
  <c r="U821" i="1"/>
  <c r="V821" i="1"/>
  <c r="S822" i="1"/>
  <c r="T822" i="1"/>
  <c r="U822" i="1"/>
  <c r="V822" i="1"/>
  <c r="S823" i="1"/>
  <c r="T823" i="1"/>
  <c r="U823" i="1"/>
  <c r="V823" i="1"/>
  <c r="S824" i="1"/>
  <c r="T824" i="1"/>
  <c r="U824" i="1"/>
  <c r="V824" i="1"/>
  <c r="S825" i="1"/>
  <c r="T825" i="1"/>
  <c r="U825" i="1"/>
  <c r="V825" i="1"/>
  <c r="S826" i="1"/>
  <c r="T826" i="1"/>
  <c r="U826" i="1"/>
  <c r="V826" i="1"/>
  <c r="S827" i="1"/>
  <c r="T827" i="1"/>
  <c r="U827" i="1"/>
  <c r="V827" i="1"/>
  <c r="S828" i="1"/>
  <c r="T828" i="1"/>
  <c r="U828" i="1"/>
  <c r="V828" i="1"/>
  <c r="S829" i="1"/>
  <c r="T829" i="1"/>
  <c r="U829" i="1"/>
  <c r="V829" i="1"/>
  <c r="S830" i="1"/>
  <c r="T830" i="1"/>
  <c r="U830" i="1"/>
  <c r="V830" i="1"/>
  <c r="S831" i="1"/>
  <c r="T831" i="1"/>
  <c r="U831" i="1"/>
  <c r="V831" i="1"/>
  <c r="S832" i="1"/>
  <c r="T832" i="1"/>
  <c r="U832" i="1"/>
  <c r="V832" i="1"/>
  <c r="S833" i="1"/>
  <c r="T833" i="1"/>
  <c r="U833" i="1"/>
  <c r="V833" i="1"/>
  <c r="S834" i="1"/>
  <c r="T834" i="1"/>
  <c r="U834" i="1"/>
  <c r="V834" i="1"/>
  <c r="S835" i="1"/>
  <c r="T835" i="1"/>
  <c r="U835" i="1"/>
  <c r="V835" i="1"/>
  <c r="S836" i="1"/>
  <c r="T836" i="1"/>
  <c r="U836" i="1"/>
  <c r="V836" i="1"/>
  <c r="S837" i="1"/>
  <c r="T837" i="1"/>
  <c r="U837" i="1"/>
  <c r="V837" i="1"/>
  <c r="S838" i="1"/>
  <c r="T838" i="1"/>
  <c r="U838" i="1"/>
  <c r="V838" i="1"/>
  <c r="S839" i="1"/>
  <c r="T839" i="1"/>
  <c r="U839" i="1"/>
  <c r="V839" i="1"/>
  <c r="S840" i="1"/>
  <c r="T840" i="1"/>
  <c r="U840" i="1"/>
  <c r="V840" i="1"/>
  <c r="S841" i="1"/>
  <c r="T841" i="1"/>
  <c r="U841" i="1"/>
  <c r="V841" i="1"/>
  <c r="S842" i="1"/>
  <c r="T842" i="1"/>
  <c r="U842" i="1"/>
  <c r="V842" i="1"/>
  <c r="V5" i="1"/>
  <c r="U5" i="1"/>
  <c r="T5" i="1"/>
  <c r="S5" i="1"/>
  <c r="S6" i="1"/>
  <c r="T6" i="1"/>
  <c r="U6" i="1"/>
  <c r="V6" i="1"/>
  <c r="V4" i="1"/>
  <c r="U4" i="1"/>
  <c r="T4" i="1"/>
  <c r="S4" i="1"/>
  <c r="V3" i="1"/>
  <c r="U3" i="1"/>
  <c r="U843" i="1" s="1"/>
  <c r="T3" i="1"/>
  <c r="T843" i="1" s="1"/>
  <c r="T847" i="1" s="1"/>
  <c r="S3" i="1"/>
  <c r="S843" i="1" l="1"/>
  <c r="W843" i="1" s="1"/>
  <c r="W4" i="1"/>
  <c r="W3" i="1"/>
  <c r="S844" i="1"/>
  <c r="AG257" i="1" l="1"/>
  <c r="AE825" i="1"/>
  <c r="AE823" i="1"/>
  <c r="AE839" i="1"/>
  <c r="AE837" i="1"/>
  <c r="AE835" i="1"/>
  <c r="AE833" i="1"/>
  <c r="AE831" i="1"/>
  <c r="AE829" i="1"/>
  <c r="AE827" i="1"/>
  <c r="AE821" i="1"/>
  <c r="AE819" i="1"/>
  <c r="AE817" i="1"/>
  <c r="AE815" i="1"/>
  <c r="AE813" i="1"/>
  <c r="AE811" i="1"/>
  <c r="AE809" i="1"/>
  <c r="AE807" i="1"/>
  <c r="AE805" i="1"/>
  <c r="AE803" i="1"/>
  <c r="AE801" i="1"/>
  <c r="AE799" i="1"/>
  <c r="AE797" i="1"/>
  <c r="AE795" i="1"/>
  <c r="AE793" i="1"/>
  <c r="AE791" i="1"/>
  <c r="AE789" i="1"/>
  <c r="AE787" i="1"/>
  <c r="AE785" i="1"/>
  <c r="AE783" i="1"/>
  <c r="AE781" i="1"/>
  <c r="AE779" i="1"/>
  <c r="AE777" i="1"/>
  <c r="AE775" i="1"/>
  <c r="AE773" i="1"/>
  <c r="AE771" i="1"/>
  <c r="AE769" i="1"/>
  <c r="AE767" i="1"/>
  <c r="AE765" i="1"/>
  <c r="AE763" i="1"/>
  <c r="AE761" i="1"/>
  <c r="AE759" i="1"/>
  <c r="AF759" i="1" s="1"/>
  <c r="AE757" i="1"/>
  <c r="AE755" i="1"/>
  <c r="AE753" i="1"/>
  <c r="AE751" i="1"/>
  <c r="AE749" i="1"/>
  <c r="AE747" i="1"/>
  <c r="AE745" i="1"/>
  <c r="AE743" i="1"/>
  <c r="AE741" i="1"/>
  <c r="AE739" i="1"/>
  <c r="AE737" i="1"/>
  <c r="AE735" i="1"/>
  <c r="AE733" i="1"/>
  <c r="AE731" i="1"/>
  <c r="AE729" i="1"/>
  <c r="AE727" i="1"/>
  <c r="AE725" i="1"/>
  <c r="AE723" i="1"/>
  <c r="AE721" i="1"/>
  <c r="AE719" i="1"/>
  <c r="AE717" i="1"/>
  <c r="AE715" i="1"/>
  <c r="AE713" i="1"/>
  <c r="AE711" i="1"/>
  <c r="AE709" i="1"/>
  <c r="AE707" i="1"/>
  <c r="AE705" i="1"/>
  <c r="AE703" i="1"/>
  <c r="AE701" i="1"/>
  <c r="AE699" i="1"/>
  <c r="AE697" i="1"/>
  <c r="AE695" i="1"/>
  <c r="AE693" i="1"/>
  <c r="AE691" i="1"/>
  <c r="AE689" i="1"/>
  <c r="AE687" i="1"/>
  <c r="AE685" i="1"/>
  <c r="AE683" i="1"/>
  <c r="AE681" i="1"/>
  <c r="AE679" i="1"/>
  <c r="AE677" i="1"/>
  <c r="AE675" i="1"/>
  <c r="AE673" i="1"/>
  <c r="AE671" i="1"/>
  <c r="AE669" i="1"/>
  <c r="AE667" i="1"/>
  <c r="AE665" i="1"/>
  <c r="AE663" i="1"/>
  <c r="AE661" i="1"/>
  <c r="AE659" i="1"/>
  <c r="AE657" i="1"/>
  <c r="AE655" i="1"/>
  <c r="AE653" i="1"/>
  <c r="AE651" i="1"/>
  <c r="AE649" i="1"/>
  <c r="AE647" i="1"/>
  <c r="AE645" i="1"/>
  <c r="AE643" i="1"/>
  <c r="AE641" i="1"/>
  <c r="AE639" i="1"/>
  <c r="AE637" i="1"/>
  <c r="AE635" i="1"/>
  <c r="AE633" i="1"/>
  <c r="AE631" i="1"/>
  <c r="AE629" i="1"/>
  <c r="AE627" i="1"/>
  <c r="AE625" i="1"/>
  <c r="AE623" i="1"/>
  <c r="AE621" i="1"/>
  <c r="AE619" i="1"/>
  <c r="AE617" i="1"/>
  <c r="AE615" i="1"/>
  <c r="AE613" i="1"/>
  <c r="AE611" i="1"/>
  <c r="AE609" i="1"/>
  <c r="AE607" i="1"/>
  <c r="AE605" i="1"/>
  <c r="AE603" i="1"/>
  <c r="AE601" i="1"/>
  <c r="AE599" i="1"/>
  <c r="AE597" i="1"/>
  <c r="AE595" i="1"/>
  <c r="AE593" i="1"/>
  <c r="AE591" i="1"/>
  <c r="AE589" i="1"/>
  <c r="AE587" i="1"/>
  <c r="AE585" i="1"/>
  <c r="AE583" i="1"/>
  <c r="AE581" i="1"/>
  <c r="AE579" i="1"/>
  <c r="AE577" i="1"/>
  <c r="AE575" i="1"/>
  <c r="AE573" i="1"/>
  <c r="AE571" i="1"/>
  <c r="AE569" i="1"/>
  <c r="AE567" i="1"/>
  <c r="AE565" i="1"/>
  <c r="AE563" i="1"/>
  <c r="AE561" i="1"/>
  <c r="AE559" i="1"/>
  <c r="AE557" i="1"/>
  <c r="AE555" i="1"/>
  <c r="AF555" i="1" s="1"/>
  <c r="AG555" i="1" s="1"/>
  <c r="AE553" i="1"/>
  <c r="AE551" i="1"/>
  <c r="AE549" i="1"/>
  <c r="AE547" i="1"/>
  <c r="AE545" i="1"/>
  <c r="AE543" i="1"/>
  <c r="AE541" i="1"/>
  <c r="AE539" i="1"/>
  <c r="AE537" i="1"/>
  <c r="AE535" i="1"/>
  <c r="AE533" i="1"/>
  <c r="AE531" i="1"/>
  <c r="AE529" i="1"/>
  <c r="AE527" i="1"/>
  <c r="AE525" i="1"/>
  <c r="AE523" i="1"/>
  <c r="AE521" i="1"/>
  <c r="AE519" i="1"/>
  <c r="AE517" i="1"/>
  <c r="AE515" i="1"/>
  <c r="AE513" i="1"/>
  <c r="AE511" i="1"/>
  <c r="AE509" i="1"/>
  <c r="AE507" i="1"/>
  <c r="AE505" i="1"/>
  <c r="AE503" i="1"/>
  <c r="AE501" i="1"/>
  <c r="AE499" i="1"/>
  <c r="AE497" i="1"/>
  <c r="AE495" i="1"/>
  <c r="AE493" i="1"/>
  <c r="AE491" i="1"/>
  <c r="AE489" i="1"/>
  <c r="AE487" i="1"/>
  <c r="AE485" i="1"/>
  <c r="AE483" i="1"/>
  <c r="AE481" i="1"/>
  <c r="AE479" i="1"/>
  <c r="AE477" i="1"/>
  <c r="AE475" i="1"/>
  <c r="AE473" i="1"/>
  <c r="AE471" i="1"/>
  <c r="AE469" i="1"/>
  <c r="AE467" i="1"/>
  <c r="AE465" i="1"/>
  <c r="AE463" i="1"/>
  <c r="AE461" i="1"/>
  <c r="AE459" i="1"/>
  <c r="AE457" i="1"/>
  <c r="AE455" i="1"/>
  <c r="AE453" i="1"/>
  <c r="AE451" i="1"/>
  <c r="AE449" i="1"/>
  <c r="AE447" i="1"/>
  <c r="AE445" i="1"/>
  <c r="AE443" i="1"/>
  <c r="AE441" i="1"/>
  <c r="AE439" i="1"/>
  <c r="AE437" i="1"/>
  <c r="AE435" i="1"/>
  <c r="AE433" i="1"/>
  <c r="AE431" i="1"/>
  <c r="AE429" i="1"/>
  <c r="AE427" i="1"/>
  <c r="AE425" i="1"/>
  <c r="AE423" i="1"/>
  <c r="AE421" i="1"/>
  <c r="AE419" i="1"/>
  <c r="AE417" i="1"/>
  <c r="AE415" i="1"/>
  <c r="AE413" i="1"/>
  <c r="AE411" i="1"/>
  <c r="AE409" i="1"/>
  <c r="AE407" i="1"/>
  <c r="AE405" i="1"/>
  <c r="AE403" i="1"/>
  <c r="AE401" i="1"/>
  <c r="AE399" i="1"/>
  <c r="AE397" i="1"/>
  <c r="AE395" i="1"/>
  <c r="AE393" i="1"/>
  <c r="AE391" i="1"/>
  <c r="AE389" i="1"/>
  <c r="AE387" i="1"/>
  <c r="AE385" i="1"/>
  <c r="AE383" i="1"/>
  <c r="AE381" i="1"/>
  <c r="AE379" i="1"/>
  <c r="AE377" i="1"/>
  <c r="AE375" i="1"/>
  <c r="AE373" i="1"/>
  <c r="AE371" i="1"/>
  <c r="AE369" i="1"/>
  <c r="AE367" i="1"/>
  <c r="AE365" i="1"/>
  <c r="AE363" i="1"/>
  <c r="AE361" i="1"/>
  <c r="AE359" i="1"/>
  <c r="AE357" i="1"/>
  <c r="AE355" i="1"/>
  <c r="AE353" i="1"/>
  <c r="AE351" i="1"/>
  <c r="AE349" i="1"/>
  <c r="AE347" i="1"/>
  <c r="AE345" i="1"/>
  <c r="AE343" i="1"/>
  <c r="AE341" i="1"/>
  <c r="AE339" i="1"/>
  <c r="AE337" i="1"/>
  <c r="AE335" i="1"/>
  <c r="AE333" i="1"/>
  <c r="AE331" i="1"/>
  <c r="AE329" i="1"/>
  <c r="AE327" i="1"/>
  <c r="AE325" i="1"/>
  <c r="AE323" i="1"/>
  <c r="AE321" i="1"/>
  <c r="AE319" i="1"/>
  <c r="AE317" i="1"/>
  <c r="AE315" i="1"/>
  <c r="AE313" i="1"/>
  <c r="AE311" i="1"/>
  <c r="AE309" i="1"/>
  <c r="AE307" i="1"/>
  <c r="AE305" i="1"/>
  <c r="AE303" i="1"/>
  <c r="AE301" i="1"/>
  <c r="AE299" i="1"/>
  <c r="AE297" i="1"/>
  <c r="AE295" i="1"/>
  <c r="AE293" i="1"/>
  <c r="AE291" i="1"/>
  <c r="AE289" i="1"/>
  <c r="AE287" i="1"/>
  <c r="AE285" i="1"/>
  <c r="AE283" i="1"/>
  <c r="AE281" i="1"/>
  <c r="AE279" i="1"/>
  <c r="AE277" i="1"/>
  <c r="AE275" i="1"/>
  <c r="AE273" i="1"/>
  <c r="AE271" i="1"/>
  <c r="AE269" i="1"/>
  <c r="AE267" i="1"/>
  <c r="AE265" i="1"/>
  <c r="AE263" i="1"/>
  <c r="AE261" i="1"/>
  <c r="AE259" i="1"/>
  <c r="AE257" i="1"/>
  <c r="AE255" i="1"/>
  <c r="AE253" i="1"/>
  <c r="AE251" i="1"/>
  <c r="AE249" i="1"/>
  <c r="AE247" i="1"/>
  <c r="AE245" i="1"/>
  <c r="AE243" i="1"/>
  <c r="AE241" i="1"/>
  <c r="AE239" i="1"/>
  <c r="AE237" i="1"/>
  <c r="AE235" i="1"/>
  <c r="AE233" i="1"/>
  <c r="AE231" i="1"/>
  <c r="AE229" i="1"/>
  <c r="AE227" i="1"/>
  <c r="AE225" i="1"/>
  <c r="AE223" i="1"/>
  <c r="AE221" i="1"/>
  <c r="AE219" i="1"/>
  <c r="AE217" i="1"/>
  <c r="AE215" i="1"/>
  <c r="AE213" i="1"/>
  <c r="AE211" i="1"/>
  <c r="AE209" i="1"/>
  <c r="AE207" i="1"/>
  <c r="AE205" i="1"/>
  <c r="AE203" i="1"/>
  <c r="AE201" i="1"/>
  <c r="AE199" i="1"/>
  <c r="AE197" i="1"/>
  <c r="AE195" i="1"/>
  <c r="AE193" i="1"/>
  <c r="AE191" i="1"/>
  <c r="AE189" i="1"/>
  <c r="AE187" i="1"/>
  <c r="AE185" i="1"/>
  <c r="AE183" i="1"/>
  <c r="AE181" i="1"/>
  <c r="AE179" i="1"/>
  <c r="AE177" i="1"/>
  <c r="AE175" i="1"/>
  <c r="AE173" i="1"/>
  <c r="AE171" i="1"/>
  <c r="AE169" i="1"/>
  <c r="AE167" i="1"/>
  <c r="AE165" i="1"/>
  <c r="AE163" i="1"/>
  <c r="AE161" i="1"/>
  <c r="AE159" i="1"/>
  <c r="AE157" i="1"/>
  <c r="AE155" i="1"/>
  <c r="AE153" i="1"/>
  <c r="AE151" i="1"/>
  <c r="AE149" i="1"/>
  <c r="AE147" i="1"/>
  <c r="AE145" i="1"/>
  <c r="AE143" i="1"/>
  <c r="AE141" i="1"/>
  <c r="AE139" i="1"/>
  <c r="AE137" i="1"/>
  <c r="AE135" i="1"/>
  <c r="AE133" i="1"/>
  <c r="AE131" i="1"/>
  <c r="AE129" i="1"/>
  <c r="AE127" i="1"/>
  <c r="AE125" i="1"/>
  <c r="AE123" i="1"/>
  <c r="AE121" i="1"/>
  <c r="AE119" i="1"/>
  <c r="AE117" i="1"/>
  <c r="AE115" i="1"/>
  <c r="AE113" i="1"/>
  <c r="AE111" i="1"/>
  <c r="AE109" i="1"/>
  <c r="AE107" i="1"/>
  <c r="AE105" i="1"/>
  <c r="AE103" i="1"/>
  <c r="AE101" i="1"/>
  <c r="AE99" i="1"/>
  <c r="AE97" i="1"/>
  <c r="AE95" i="1"/>
  <c r="AE93" i="1"/>
  <c r="AE91" i="1"/>
  <c r="AE89" i="1"/>
  <c r="AE87" i="1"/>
  <c r="AE85" i="1"/>
  <c r="AE83" i="1"/>
  <c r="AE81" i="1"/>
  <c r="AE79" i="1"/>
  <c r="AE77" i="1"/>
  <c r="AE75" i="1"/>
  <c r="AE73" i="1"/>
  <c r="AE71" i="1"/>
  <c r="AE69" i="1"/>
  <c r="AE67" i="1"/>
  <c r="AE65" i="1"/>
  <c r="AE63" i="1"/>
  <c r="AE61" i="1"/>
  <c r="AE59" i="1"/>
  <c r="AE57" i="1"/>
  <c r="AE55" i="1"/>
  <c r="AE53" i="1"/>
  <c r="AE51" i="1"/>
  <c r="AE49" i="1"/>
  <c r="AE47" i="1"/>
  <c r="AE45" i="1"/>
  <c r="AE43" i="1"/>
  <c r="AE41" i="1"/>
  <c r="AE39" i="1"/>
  <c r="AE37" i="1"/>
  <c r="AE35" i="1"/>
  <c r="AE33" i="1"/>
  <c r="AE31" i="1"/>
  <c r="AE29" i="1"/>
  <c r="AE27" i="1"/>
  <c r="AE25" i="1"/>
  <c r="AE23" i="1"/>
  <c r="AE21" i="1"/>
  <c r="AE19" i="1"/>
  <c r="AE17" i="1"/>
  <c r="AE15" i="1"/>
  <c r="AE13" i="1"/>
  <c r="AE11" i="1"/>
  <c r="AE9" i="1"/>
  <c r="AE7" i="1"/>
  <c r="AE5" i="1"/>
  <c r="AE3" i="1"/>
  <c r="AE841" i="1"/>
  <c r="AB161" i="1"/>
  <c r="AB29" i="1"/>
  <c r="Y29" i="1"/>
  <c r="X29" i="1"/>
  <c r="AA693" i="1"/>
  <c r="Z693" i="1"/>
  <c r="Y693" i="1"/>
  <c r="AA557" i="1"/>
  <c r="Z557" i="1"/>
  <c r="Y557" i="1"/>
  <c r="X557" i="1"/>
  <c r="AA455" i="1"/>
  <c r="Z455" i="1"/>
  <c r="Y455" i="1"/>
  <c r="AA379" i="1"/>
  <c r="Z379" i="1"/>
  <c r="Y379" i="1"/>
  <c r="X379" i="1"/>
  <c r="AA177" i="1"/>
  <c r="Z177" i="1"/>
  <c r="X177" i="1"/>
  <c r="AA551" i="1"/>
  <c r="Z551" i="1"/>
  <c r="Y551" i="1"/>
  <c r="Y543" i="1"/>
  <c r="Y525" i="1"/>
  <c r="AA519" i="1"/>
  <c r="Z519" i="1"/>
  <c r="X519" i="1"/>
  <c r="Y511" i="1"/>
  <c r="AA503" i="1"/>
  <c r="AA501" i="1"/>
  <c r="Z501" i="1"/>
  <c r="Y501" i="1"/>
  <c r="X501" i="1"/>
  <c r="AA495" i="1"/>
  <c r="AA483" i="1"/>
  <c r="Y483" i="1"/>
  <c r="AA473" i="1"/>
  <c r="Z473" i="1"/>
  <c r="Y473" i="1"/>
  <c r="X473" i="1"/>
  <c r="Y459" i="1"/>
  <c r="AF171" i="1" l="1"/>
  <c r="AF459" i="1"/>
  <c r="Y519" i="1"/>
  <c r="Y503" i="1"/>
  <c r="AF557" i="1"/>
  <c r="AF693" i="1"/>
  <c r="AG693" i="1" s="1"/>
  <c r="AF165" i="1"/>
  <c r="AF215" i="1"/>
  <c r="AF223" i="1"/>
  <c r="AF25" i="1"/>
  <c r="AF161" i="1"/>
  <c r="AG161" i="1" s="1"/>
  <c r="AF177" i="1"/>
  <c r="AF185" i="1"/>
  <c r="AF193" i="1"/>
  <c r="AF201" i="1"/>
  <c r="AF209" i="1"/>
  <c r="AF473" i="1"/>
  <c r="AF761" i="1"/>
  <c r="Y177" i="1"/>
  <c r="W696" i="1"/>
  <c r="W333" i="1"/>
  <c r="W335" i="1"/>
  <c r="W336" i="1"/>
  <c r="W373" i="1"/>
  <c r="W374" i="1"/>
  <c r="AF41" i="1"/>
  <c r="AF145" i="1"/>
  <c r="AG145" i="1" s="1"/>
  <c r="AF153" i="1"/>
  <c r="AG153" i="1" s="1"/>
  <c r="X693" i="1"/>
  <c r="X455" i="1"/>
  <c r="AF239" i="1"/>
  <c r="AG239" i="1" s="1"/>
  <c r="AF257" i="1"/>
  <c r="AF3" i="1"/>
  <c r="AF51" i="1"/>
  <c r="AF75" i="1"/>
  <c r="AG75" i="1" s="1"/>
  <c r="AF107" i="1"/>
  <c r="AG107" i="1" s="1"/>
  <c r="AF131" i="1"/>
  <c r="AF139" i="1"/>
  <c r="AF13" i="1"/>
  <c r="AF29" i="1"/>
  <c r="AF61" i="1"/>
  <c r="AF85" i="1"/>
  <c r="AG85" i="1" s="1"/>
  <c r="AF125" i="1"/>
  <c r="AF227" i="1"/>
  <c r="AG227" i="1" s="1"/>
  <c r="AF71" i="1"/>
  <c r="AF103" i="1"/>
  <c r="AG103" i="1" s="1"/>
  <c r="AF111" i="1"/>
  <c r="AG111" i="1" s="1"/>
  <c r="AF119" i="1"/>
  <c r="AF253" i="1"/>
  <c r="AG253" i="1" s="1"/>
  <c r="AA459" i="1"/>
  <c r="Y495" i="1"/>
  <c r="AA511" i="1"/>
  <c r="AA525" i="1"/>
  <c r="AA535" i="1"/>
  <c r="AA543" i="1"/>
  <c r="W296" i="1"/>
  <c r="X459" i="1"/>
  <c r="X483" i="1"/>
  <c r="Z495" i="1"/>
  <c r="Z503" i="1"/>
  <c r="X511" i="1"/>
  <c r="X525" i="1"/>
  <c r="X535" i="1"/>
  <c r="X543" i="1"/>
  <c r="X551" i="1"/>
  <c r="Z459" i="1"/>
  <c r="Z483" i="1"/>
  <c r="X495" i="1"/>
  <c r="X503" i="1"/>
  <c r="Z511" i="1"/>
  <c r="Z525" i="1"/>
  <c r="Z543" i="1"/>
  <c r="W334" i="1"/>
  <c r="W341" i="1"/>
  <c r="W342" i="1"/>
  <c r="AG557" i="1"/>
  <c r="W380" i="1"/>
  <c r="W381" i="1"/>
  <c r="W382" i="1"/>
  <c r="W295" i="1"/>
  <c r="W693" i="1"/>
  <c r="W694" i="1"/>
  <c r="W695" i="1"/>
  <c r="W536" i="1"/>
  <c r="W537" i="1"/>
  <c r="AF535" i="1"/>
  <c r="W560" i="1"/>
  <c r="W178" i="1"/>
  <c r="W179" i="1"/>
  <c r="W180" i="1"/>
  <c r="W181" i="1"/>
  <c r="W182" i="1"/>
  <c r="W183" i="1"/>
  <c r="W184" i="1"/>
  <c r="W379" i="1"/>
  <c r="AF511" i="1"/>
  <c r="W177" i="1"/>
  <c r="AF551" i="1"/>
  <c r="AG551" i="1" s="1"/>
  <c r="W504" i="1"/>
  <c r="W505" i="1"/>
  <c r="W485" i="1"/>
  <c r="W500" i="1"/>
  <c r="W501" i="1"/>
  <c r="W473" i="1"/>
  <c r="W526" i="1"/>
  <c r="W527" i="1"/>
  <c r="W528" i="1"/>
  <c r="W529" i="1"/>
  <c r="AF525" i="1"/>
  <c r="AF483" i="1"/>
  <c r="W520" i="1"/>
  <c r="W521" i="1"/>
  <c r="W522" i="1"/>
  <c r="W523" i="1"/>
  <c r="W524" i="1"/>
  <c r="W525" i="1"/>
  <c r="W548" i="1"/>
  <c r="W549" i="1"/>
  <c r="Z535" i="1"/>
  <c r="W460" i="1"/>
  <c r="W461" i="1"/>
  <c r="W463" i="1"/>
  <c r="W465" i="1"/>
  <c r="W468" i="1"/>
  <c r="W469" i="1"/>
  <c r="W470" i="1"/>
  <c r="W471" i="1"/>
  <c r="W472" i="1"/>
  <c r="W486" i="1"/>
  <c r="W487" i="1"/>
  <c r="W496" i="1"/>
  <c r="W497" i="1"/>
  <c r="W514" i="1"/>
  <c r="W515" i="1"/>
  <c r="W532" i="1"/>
  <c r="W533" i="1"/>
  <c r="W540" i="1"/>
  <c r="W541" i="1"/>
  <c r="W544" i="1"/>
  <c r="W545" i="1"/>
  <c r="W552" i="1"/>
  <c r="W553" i="1"/>
  <c r="W474" i="1"/>
  <c r="W475" i="1"/>
  <c r="W476" i="1"/>
  <c r="W477" i="1"/>
  <c r="W478" i="1"/>
  <c r="W479" i="1"/>
  <c r="W480" i="1"/>
  <c r="W481" i="1"/>
  <c r="W482" i="1"/>
  <c r="W483" i="1"/>
  <c r="W488" i="1"/>
  <c r="W489" i="1"/>
  <c r="W490" i="1"/>
  <c r="W491" i="1"/>
  <c r="W492" i="1"/>
  <c r="W493" i="1"/>
  <c r="W494" i="1"/>
  <c r="W495" i="1"/>
  <c r="W498" i="1"/>
  <c r="W499" i="1"/>
  <c r="AF503" i="1"/>
  <c r="AG503" i="1" s="1"/>
  <c r="W516" i="1"/>
  <c r="W517" i="1"/>
  <c r="W518" i="1"/>
  <c r="W519" i="1"/>
  <c r="W534" i="1"/>
  <c r="W535" i="1"/>
  <c r="W542" i="1"/>
  <c r="W543" i="1"/>
  <c r="W546" i="1"/>
  <c r="W547" i="1"/>
  <c r="W554" i="1"/>
  <c r="W555" i="1"/>
  <c r="W556" i="1"/>
  <c r="W557" i="1"/>
  <c r="W462" i="1"/>
  <c r="W459" i="1"/>
  <c r="W464" i="1"/>
  <c r="W466" i="1"/>
  <c r="W467" i="1"/>
  <c r="W484" i="1"/>
  <c r="AF495" i="1"/>
  <c r="AG495" i="1" s="1"/>
  <c r="W502" i="1"/>
  <c r="AB501" i="1" s="1"/>
  <c r="W503" i="1"/>
  <c r="W506" i="1"/>
  <c r="W507" i="1"/>
  <c r="W508" i="1"/>
  <c r="W509" i="1"/>
  <c r="W510" i="1"/>
  <c r="W511" i="1"/>
  <c r="W512" i="1"/>
  <c r="W513" i="1"/>
  <c r="W530" i="1"/>
  <c r="W531" i="1"/>
  <c r="Y535" i="1"/>
  <c r="W538" i="1"/>
  <c r="W539" i="1"/>
  <c r="AF543" i="1"/>
  <c r="AG543" i="1" s="1"/>
  <c r="W550" i="1"/>
  <c r="W551" i="1"/>
  <c r="W558" i="1"/>
  <c r="AB557" i="1" s="1"/>
  <c r="W559" i="1"/>
  <c r="AG51" i="1" l="1"/>
  <c r="AB693" i="1"/>
  <c r="AG119" i="1"/>
  <c r="AH111" i="1" s="1"/>
  <c r="AG459" i="1"/>
  <c r="AH459" i="1" s="1"/>
  <c r="AB379" i="1"/>
  <c r="AB483" i="1"/>
  <c r="AG3" i="1"/>
  <c r="AB511" i="1"/>
  <c r="AB551" i="1"/>
  <c r="AB459" i="1"/>
  <c r="AB473" i="1"/>
  <c r="AB543" i="1"/>
  <c r="AB495" i="1"/>
  <c r="AB519" i="1"/>
  <c r="AB535" i="1"/>
  <c r="AB503" i="1"/>
  <c r="AB525" i="1"/>
  <c r="AB177" i="1"/>
  <c r="K177" i="1" s="1"/>
  <c r="AH3" i="1" l="1"/>
  <c r="Z107" i="1"/>
  <c r="Y107" i="1"/>
  <c r="AA103" i="1"/>
  <c r="K85" i="1"/>
  <c r="X71" i="1"/>
  <c r="Y61" i="1"/>
  <c r="Z41" i="1"/>
  <c r="K41" i="1"/>
  <c r="AA29" i="1"/>
  <c r="Z29" i="1"/>
  <c r="Y25" i="1"/>
  <c r="AA13" i="1"/>
  <c r="Y13" i="1"/>
  <c r="X13" i="1"/>
  <c r="X85" i="1" l="1"/>
  <c r="Z3" i="1"/>
  <c r="X107" i="1"/>
  <c r="AA3" i="1"/>
  <c r="Z25" i="1"/>
  <c r="X3" i="1"/>
  <c r="AA25" i="1"/>
  <c r="X41" i="1"/>
  <c r="X51" i="1"/>
  <c r="X75" i="1"/>
  <c r="Z85" i="1"/>
  <c r="Y3" i="1"/>
  <c r="Z13" i="1"/>
  <c r="X25" i="1"/>
  <c r="Y41" i="1"/>
  <c r="Y51" i="1"/>
  <c r="X61" i="1"/>
  <c r="AA85" i="1"/>
  <c r="X103" i="1"/>
  <c r="AA107" i="1"/>
  <c r="AA41" i="1"/>
  <c r="Y85" i="1"/>
  <c r="Y103" i="1"/>
  <c r="W72" i="1"/>
  <c r="W90" i="1"/>
  <c r="W91" i="1"/>
  <c r="W102" i="1"/>
  <c r="W107" i="1"/>
  <c r="W14" i="1"/>
  <c r="W15" i="1"/>
  <c r="W16" i="1"/>
  <c r="W17" i="1"/>
  <c r="W18" i="1"/>
  <c r="W19" i="1"/>
  <c r="W20" i="1"/>
  <c r="Z71" i="1"/>
  <c r="W86" i="1"/>
  <c r="W87" i="1"/>
  <c r="W110" i="1"/>
  <c r="W103" i="1"/>
  <c r="W21" i="1"/>
  <c r="W22" i="1"/>
  <c r="W23" i="1"/>
  <c r="W42" i="1"/>
  <c r="W26" i="1"/>
  <c r="W27" i="1"/>
  <c r="AA51" i="1"/>
  <c r="W76" i="1"/>
  <c r="W77" i="1"/>
  <c r="AA75" i="1"/>
  <c r="W84" i="1"/>
  <c r="W73" i="1"/>
  <c r="W10" i="1"/>
  <c r="W11" i="1"/>
  <c r="W56" i="1"/>
  <c r="W57" i="1"/>
  <c r="AA61" i="1"/>
  <c r="W68" i="1"/>
  <c r="W69" i="1"/>
  <c r="Y75" i="1"/>
  <c r="W80" i="1"/>
  <c r="W108" i="1"/>
  <c r="W94" i="1"/>
  <c r="W95" i="1"/>
  <c r="W96" i="1"/>
  <c r="W97" i="1"/>
  <c r="W98" i="1"/>
  <c r="W99" i="1"/>
  <c r="Z103" i="1"/>
  <c r="W12" i="1"/>
  <c r="W13" i="1"/>
  <c r="W24" i="1"/>
  <c r="W25" i="1"/>
  <c r="W28" i="1"/>
  <c r="W41" i="1"/>
  <c r="W44" i="1"/>
  <c r="W45" i="1"/>
  <c r="Z51" i="1"/>
  <c r="W58" i="1"/>
  <c r="W59" i="1"/>
  <c r="W63" i="1"/>
  <c r="W70" i="1"/>
  <c r="W71" i="1"/>
  <c r="Y71" i="1"/>
  <c r="W74" i="1"/>
  <c r="W75" i="1"/>
  <c r="W78" i="1"/>
  <c r="W79" i="1"/>
  <c r="W85" i="1"/>
  <c r="W89" i="1"/>
  <c r="W100" i="1"/>
  <c r="W101" i="1"/>
  <c r="W104" i="1"/>
  <c r="W105" i="1"/>
  <c r="W46" i="1"/>
  <c r="W47" i="1"/>
  <c r="W48" i="1"/>
  <c r="W49" i="1"/>
  <c r="W52" i="1"/>
  <c r="W53" i="1"/>
  <c r="W60" i="1"/>
  <c r="W61" i="1"/>
  <c r="W64" i="1"/>
  <c r="W65" i="1"/>
  <c r="W81" i="1"/>
  <c r="W5" i="1"/>
  <c r="W6" i="1"/>
  <c r="W7" i="1"/>
  <c r="W8" i="1"/>
  <c r="W9" i="1"/>
  <c r="W43" i="1"/>
  <c r="W50" i="1"/>
  <c r="W51" i="1"/>
  <c r="W55" i="1"/>
  <c r="Z61" i="1"/>
  <c r="W66" i="1"/>
  <c r="W67" i="1"/>
  <c r="AA71" i="1"/>
  <c r="Z75" i="1"/>
  <c r="W82" i="1"/>
  <c r="W83" i="1"/>
  <c r="W92" i="1"/>
  <c r="W93" i="1"/>
  <c r="W109" i="1"/>
  <c r="W54" i="1"/>
  <c r="W62" i="1"/>
  <c r="W88" i="1"/>
  <c r="W106" i="1"/>
  <c r="AB107" i="1" l="1"/>
  <c r="AB13" i="1"/>
  <c r="AB3" i="1"/>
  <c r="AB25" i="1"/>
  <c r="AB41" i="1"/>
  <c r="AB85" i="1"/>
  <c r="AB71" i="1"/>
  <c r="AB61" i="1"/>
  <c r="AB103" i="1"/>
  <c r="AB51" i="1"/>
  <c r="AB75" i="1"/>
  <c r="W751" i="1" l="1"/>
  <c r="W752" i="1"/>
  <c r="AA839" i="1"/>
  <c r="AF839" i="1"/>
  <c r="AG839" i="1" s="1"/>
  <c r="AA831" i="1"/>
  <c r="AA829" i="1"/>
  <c r="Z829" i="1"/>
  <c r="Y829" i="1"/>
  <c r="X829" i="1"/>
  <c r="AF829" i="1"/>
  <c r="AG829" i="1" s="1"/>
  <c r="AA825" i="1"/>
  <c r="AA823" i="1"/>
  <c r="Z823" i="1"/>
  <c r="Y823" i="1"/>
  <c r="AF823" i="1"/>
  <c r="AG823" i="1" s="1"/>
  <c r="AA799" i="1"/>
  <c r="AA791" i="1"/>
  <c r="AA761" i="1"/>
  <c r="Z761" i="1"/>
  <c r="Y761" i="1"/>
  <c r="X761" i="1"/>
  <c r="AA759" i="1"/>
  <c r="Z759" i="1"/>
  <c r="Y759" i="1"/>
  <c r="X759" i="1"/>
  <c r="Y749" i="1"/>
  <c r="AA737" i="1"/>
  <c r="AA729" i="1"/>
  <c r="Z715" i="1"/>
  <c r="AA697" i="1"/>
  <c r="AA371" i="1"/>
  <c r="Z371" i="1"/>
  <c r="Y371" i="1"/>
  <c r="X371" i="1"/>
  <c r="AA369" i="1"/>
  <c r="Z369" i="1"/>
  <c r="Y369" i="1"/>
  <c r="X369" i="1"/>
  <c r="AA365" i="1"/>
  <c r="Z365" i="1"/>
  <c r="Y365" i="1"/>
  <c r="X365" i="1"/>
  <c r="AA349" i="1"/>
  <c r="X349" i="1"/>
  <c r="AA341" i="1"/>
  <c r="Z341" i="1"/>
  <c r="Y341" i="1"/>
  <c r="X341" i="1"/>
  <c r="AA333" i="1"/>
  <c r="Z333" i="1"/>
  <c r="Y333" i="1"/>
  <c r="X333" i="1"/>
  <c r="AA321" i="1"/>
  <c r="X321" i="1"/>
  <c r="AA319" i="1"/>
  <c r="Z319" i="1"/>
  <c r="Y319" i="1"/>
  <c r="X319" i="1"/>
  <c r="AA315" i="1"/>
  <c r="Y315" i="1"/>
  <c r="X315" i="1"/>
  <c r="AA303" i="1"/>
  <c r="Z303" i="1"/>
  <c r="Y303" i="1"/>
  <c r="X303" i="1"/>
  <c r="Z299" i="1"/>
  <c r="X299" i="1"/>
  <c r="AA295" i="1"/>
  <c r="Z295" i="1"/>
  <c r="Y295" i="1"/>
  <c r="X295" i="1"/>
  <c r="AA293" i="1"/>
  <c r="Z293" i="1"/>
  <c r="Y293" i="1"/>
  <c r="X293" i="1"/>
  <c r="AA289" i="1"/>
  <c r="Z289" i="1"/>
  <c r="Y289" i="1"/>
  <c r="X289" i="1"/>
  <c r="AA285" i="1"/>
  <c r="Z285" i="1"/>
  <c r="Y285" i="1"/>
  <c r="X285" i="1"/>
  <c r="AA277" i="1"/>
  <c r="Z277" i="1"/>
  <c r="Y277" i="1"/>
  <c r="X277" i="1"/>
  <c r="Z271" i="1"/>
  <c r="Y271" i="1"/>
  <c r="X271" i="1"/>
  <c r="Z265" i="1"/>
  <c r="X265" i="1"/>
  <c r="AA261" i="1"/>
  <c r="AA257" i="1"/>
  <c r="Z257" i="1"/>
  <c r="Y257" i="1"/>
  <c r="X257" i="1"/>
  <c r="AA253" i="1"/>
  <c r="Z253" i="1"/>
  <c r="Y253" i="1"/>
  <c r="X253" i="1"/>
  <c r="AA239" i="1"/>
  <c r="Y239" i="1"/>
  <c r="X239" i="1"/>
  <c r="AA227" i="1"/>
  <c r="X227" i="1"/>
  <c r="Z349" i="1" l="1"/>
  <c r="AA265" i="1"/>
  <c r="X261" i="1"/>
  <c r="X697" i="1"/>
  <c r="AA707" i="1"/>
  <c r="AA715" i="1"/>
  <c r="AA723" i="1"/>
  <c r="Z749" i="1"/>
  <c r="AA809" i="1"/>
  <c r="X707" i="1"/>
  <c r="X715" i="1"/>
  <c r="AA749" i="1"/>
  <c r="AA795" i="1"/>
  <c r="AA803" i="1"/>
  <c r="AA819" i="1"/>
  <c r="Y715" i="1"/>
  <c r="AA743" i="1"/>
  <c r="X749" i="1"/>
  <c r="AA765" i="1"/>
  <c r="AA773" i="1"/>
  <c r="AA781" i="1"/>
  <c r="Z839" i="1"/>
  <c r="X839" i="1"/>
  <c r="AF831" i="1"/>
  <c r="AG831" i="1" s="1"/>
  <c r="X795" i="1"/>
  <c r="W111" i="1"/>
  <c r="Y729" i="1"/>
  <c r="Y791" i="1"/>
  <c r="Y825" i="1"/>
  <c r="X825" i="1"/>
  <c r="Y743" i="1"/>
  <c r="W746" i="1"/>
  <c r="W747" i="1"/>
  <c r="AF743" i="1"/>
  <c r="Z809" i="1"/>
  <c r="Y809" i="1"/>
  <c r="X809" i="1"/>
  <c r="W300" i="1"/>
  <c r="W301" i="1"/>
  <c r="W303" i="1"/>
  <c r="W824" i="1"/>
  <c r="AB823" i="1" s="1"/>
  <c r="W825" i="1"/>
  <c r="W272" i="1"/>
  <c r="W273" i="1"/>
  <c r="W274" i="1"/>
  <c r="W276" i="1"/>
  <c r="W297" i="1"/>
  <c r="W298" i="1"/>
  <c r="AB295" i="1" s="1"/>
  <c r="Z773" i="1"/>
  <c r="AF795" i="1"/>
  <c r="AG795" i="1" s="1"/>
  <c r="X819" i="1"/>
  <c r="AF825" i="1"/>
  <c r="AG825" i="1" s="1"/>
  <c r="AF809" i="1"/>
  <c r="AG809" i="1" s="1"/>
  <c r="W838" i="1"/>
  <c r="Z707" i="1"/>
  <c r="Y799" i="1"/>
  <c r="AF803" i="1"/>
  <c r="AG803" i="1" s="1"/>
  <c r="AF819" i="1"/>
  <c r="AG819" i="1" s="1"/>
  <c r="W829" i="1"/>
  <c r="Y227" i="1"/>
  <c r="AF765" i="1"/>
  <c r="AG765" i="1" s="1"/>
  <c r="Z765" i="1"/>
  <c r="Y765" i="1"/>
  <c r="W772" i="1"/>
  <c r="W773" i="1"/>
  <c r="W792" i="1"/>
  <c r="W793" i="1"/>
  <c r="Z799" i="1"/>
  <c r="W839" i="1"/>
  <c r="W842" i="1"/>
  <c r="W113" i="1"/>
  <c r="Y697" i="1"/>
  <c r="AF707" i="1"/>
  <c r="W722" i="1"/>
  <c r="AF723" i="1"/>
  <c r="Z723" i="1"/>
  <c r="W754" i="1"/>
  <c r="W755" i="1"/>
  <c r="W776" i="1"/>
  <c r="W777" i="1"/>
  <c r="Z795" i="1"/>
  <c r="W815" i="1"/>
  <c r="W256" i="1"/>
  <c r="W258" i="1"/>
  <c r="W260" i="1"/>
  <c r="W261" i="1"/>
  <c r="W115" i="1"/>
  <c r="Y707" i="1"/>
  <c r="W740" i="1"/>
  <c r="W741" i="1"/>
  <c r="AF773" i="1"/>
  <c r="AG773" i="1" s="1"/>
  <c r="W781" i="1"/>
  <c r="AF781" i="1"/>
  <c r="AG781" i="1" s="1"/>
  <c r="Z781" i="1"/>
  <c r="Y781" i="1"/>
  <c r="W788" i="1"/>
  <c r="W789" i="1"/>
  <c r="Z803" i="1"/>
  <c r="Z819" i="1"/>
  <c r="Y819" i="1"/>
  <c r="W259" i="1"/>
  <c r="W117" i="1"/>
  <c r="W699" i="1"/>
  <c r="W706" i="1"/>
  <c r="W707" i="1"/>
  <c r="AF729" i="1"/>
  <c r="W736" i="1"/>
  <c r="W737" i="1"/>
  <c r="Z737" i="1"/>
  <c r="Y737" i="1"/>
  <c r="AF799" i="1"/>
  <c r="AG799" i="1" s="1"/>
  <c r="Z831" i="1"/>
  <c r="W710" i="1"/>
  <c r="W700" i="1"/>
  <c r="W701" i="1"/>
  <c r="W711" i="1"/>
  <c r="W716" i="1"/>
  <c r="W717" i="1"/>
  <c r="W724" i="1"/>
  <c r="W725" i="1"/>
  <c r="X729" i="1"/>
  <c r="W731" i="1"/>
  <c r="AF737" i="1"/>
  <c r="W742" i="1"/>
  <c r="W743" i="1"/>
  <c r="X743" i="1"/>
  <c r="W748" i="1"/>
  <c r="W749" i="1"/>
  <c r="W756" i="1"/>
  <c r="W757" i="1"/>
  <c r="W761" i="1"/>
  <c r="W766" i="1"/>
  <c r="W767" i="1"/>
  <c r="Y773" i="1"/>
  <c r="X773" i="1"/>
  <c r="W779" i="1"/>
  <c r="W782" i="1"/>
  <c r="W783" i="1"/>
  <c r="W790" i="1"/>
  <c r="W791" i="1"/>
  <c r="X791" i="1"/>
  <c r="W795" i="1"/>
  <c r="W796" i="1"/>
  <c r="W797" i="1"/>
  <c r="W800" i="1"/>
  <c r="W801" i="1"/>
  <c r="W804" i="1"/>
  <c r="W805" i="1"/>
  <c r="W816" i="1"/>
  <c r="W817" i="1"/>
  <c r="W832" i="1"/>
  <c r="W833" i="1"/>
  <c r="Y831" i="1"/>
  <c r="Y839" i="1"/>
  <c r="W697" i="1"/>
  <c r="Z697" i="1"/>
  <c r="W702" i="1"/>
  <c r="W703" i="1"/>
  <c r="W712" i="1"/>
  <c r="W713" i="1"/>
  <c r="W718" i="1"/>
  <c r="W719" i="1"/>
  <c r="Y723" i="1"/>
  <c r="X723" i="1"/>
  <c r="W727" i="1"/>
  <c r="W732" i="1"/>
  <c r="W733" i="1"/>
  <c r="X737" i="1"/>
  <c r="W738" i="1"/>
  <c r="Z743" i="1"/>
  <c r="AF749" i="1"/>
  <c r="W758" i="1"/>
  <c r="W759" i="1"/>
  <c r="X765" i="1"/>
  <c r="W769" i="1"/>
  <c r="W780" i="1"/>
  <c r="X781" i="1"/>
  <c r="W785" i="1"/>
  <c r="W798" i="1"/>
  <c r="W799" i="1"/>
  <c r="X799" i="1"/>
  <c r="W803" i="1"/>
  <c r="W806" i="1"/>
  <c r="W807" i="1"/>
  <c r="W810" i="1"/>
  <c r="W811" i="1"/>
  <c r="W818" i="1"/>
  <c r="W819" i="1"/>
  <c r="W820" i="1"/>
  <c r="W821" i="1"/>
  <c r="Z825" i="1"/>
  <c r="W830" i="1"/>
  <c r="AB829" i="1" s="1"/>
  <c r="W831" i="1"/>
  <c r="W834" i="1"/>
  <c r="W835" i="1"/>
  <c r="W840" i="1"/>
  <c r="AF697" i="1"/>
  <c r="AG697" i="1" s="1"/>
  <c r="W704" i="1"/>
  <c r="W705" i="1"/>
  <c r="W708" i="1"/>
  <c r="W709" i="1"/>
  <c r="W714" i="1"/>
  <c r="W715" i="1"/>
  <c r="W720" i="1"/>
  <c r="W721" i="1"/>
  <c r="AF715" i="1"/>
  <c r="AG715" i="1" s="1"/>
  <c r="W728" i="1"/>
  <c r="W729" i="1"/>
  <c r="Z729" i="1"/>
  <c r="W734" i="1"/>
  <c r="W735" i="1"/>
  <c r="W739" i="1"/>
  <c r="W744" i="1"/>
  <c r="W745" i="1"/>
  <c r="W753" i="1"/>
  <c r="W762" i="1"/>
  <c r="W763" i="1"/>
  <c r="W764" i="1"/>
  <c r="W765" i="1"/>
  <c r="W770" i="1"/>
  <c r="W771" i="1"/>
  <c r="W774" i="1"/>
  <c r="W775" i="1"/>
  <c r="W786" i="1"/>
  <c r="W787" i="1"/>
  <c r="AF791" i="1"/>
  <c r="AG791" i="1" s="1"/>
  <c r="Z791" i="1"/>
  <c r="Y795" i="1"/>
  <c r="Y803" i="1"/>
  <c r="X803" i="1"/>
  <c r="W809" i="1"/>
  <c r="W812" i="1"/>
  <c r="W813" i="1"/>
  <c r="W822" i="1"/>
  <c r="W823" i="1"/>
  <c r="X823" i="1"/>
  <c r="W826" i="1"/>
  <c r="W827" i="1"/>
  <c r="X831" i="1"/>
  <c r="W837" i="1"/>
  <c r="W841" i="1"/>
  <c r="W723" i="1"/>
  <c r="W778" i="1"/>
  <c r="W784" i="1"/>
  <c r="W802" i="1"/>
  <c r="W808" i="1"/>
  <c r="W814" i="1"/>
  <c r="W836" i="1"/>
  <c r="W760" i="1"/>
  <c r="AB759" i="1" s="1"/>
  <c r="W698" i="1"/>
  <c r="W726" i="1"/>
  <c r="W730" i="1"/>
  <c r="W750" i="1"/>
  <c r="W768" i="1"/>
  <c r="W794" i="1"/>
  <c r="W828" i="1"/>
  <c r="Z261" i="1"/>
  <c r="W270" i="1"/>
  <c r="W271" i="1"/>
  <c r="W287" i="1"/>
  <c r="W288" i="1"/>
  <c r="W371" i="1"/>
  <c r="W262" i="1"/>
  <c r="W264" i="1"/>
  <c r="W265" i="1"/>
  <c r="Y265" i="1"/>
  <c r="W285" i="1"/>
  <c r="W166" i="1"/>
  <c r="W227" i="1"/>
  <c r="Y261" i="1"/>
  <c r="AA271" i="1"/>
  <c r="W278" i="1"/>
  <c r="W279" i="1"/>
  <c r="W282" i="1"/>
  <c r="W283" i="1"/>
  <c r="W284" i="1"/>
  <c r="Y349" i="1"/>
  <c r="Y299" i="1"/>
  <c r="W316" i="1"/>
  <c r="Z321" i="1"/>
  <c r="W344" i="1"/>
  <c r="W345" i="1"/>
  <c r="W348" i="1"/>
  <c r="W372" i="1"/>
  <c r="W375" i="1"/>
  <c r="W376" i="1"/>
  <c r="W377" i="1"/>
  <c r="W378" i="1"/>
  <c r="W305" i="1"/>
  <c r="W306" i="1"/>
  <c r="W307" i="1"/>
  <c r="W310" i="1"/>
  <c r="W311" i="1"/>
  <c r="W312" i="1"/>
  <c r="W315" i="1"/>
  <c r="W340" i="1"/>
  <c r="W343" i="1"/>
  <c r="W290" i="1"/>
  <c r="W292" i="1"/>
  <c r="AA299" i="1"/>
  <c r="Z315" i="1"/>
  <c r="W322" i="1"/>
  <c r="W324" i="1"/>
  <c r="W327" i="1"/>
  <c r="W328" i="1"/>
  <c r="W329" i="1"/>
  <c r="W331" i="1"/>
  <c r="W337" i="1"/>
  <c r="W353" i="1"/>
  <c r="W354" i="1"/>
  <c r="W355" i="1"/>
  <c r="W357" i="1"/>
  <c r="W358" i="1"/>
  <c r="W359" i="1"/>
  <c r="W360" i="1"/>
  <c r="W361" i="1"/>
  <c r="W364" i="1"/>
  <c r="W365" i="1"/>
  <c r="W367" i="1"/>
  <c r="W368" i="1"/>
  <c r="W369" i="1"/>
  <c r="Z239" i="1"/>
  <c r="Z227" i="1"/>
  <c r="W240" i="1"/>
  <c r="W241" i="1"/>
  <c r="W242" i="1"/>
  <c r="W243" i="1"/>
  <c r="W245" i="1"/>
  <c r="W246" i="1"/>
  <c r="W247" i="1"/>
  <c r="W248" i="1"/>
  <c r="W250" i="1"/>
  <c r="W251" i="1"/>
  <c r="W252" i="1"/>
  <c r="W253" i="1"/>
  <c r="W229" i="1"/>
  <c r="W230" i="1"/>
  <c r="W231" i="1"/>
  <c r="W232" i="1"/>
  <c r="W233" i="1"/>
  <c r="W234" i="1"/>
  <c r="W235" i="1"/>
  <c r="W236" i="1"/>
  <c r="W237" i="1"/>
  <c r="W238" i="1"/>
  <c r="W239" i="1"/>
  <c r="W244" i="1"/>
  <c r="W249" i="1"/>
  <c r="W254" i="1"/>
  <c r="W255" i="1"/>
  <c r="W228" i="1"/>
  <c r="W266" i="1"/>
  <c r="W267" i="1"/>
  <c r="W275" i="1"/>
  <c r="W289" i="1"/>
  <c r="W302" i="1"/>
  <c r="W304" i="1"/>
  <c r="W313" i="1"/>
  <c r="W314" i="1"/>
  <c r="W330" i="1"/>
  <c r="W332" i="1"/>
  <c r="W347" i="1"/>
  <c r="W356" i="1"/>
  <c r="W366" i="1"/>
  <c r="W257" i="1"/>
  <c r="W263" i="1"/>
  <c r="W268" i="1"/>
  <c r="W277" i="1"/>
  <c r="W291" i="1"/>
  <c r="W294" i="1"/>
  <c r="AB293" i="1" s="1"/>
  <c r="W317" i="1"/>
  <c r="W318" i="1"/>
  <c r="W320" i="1"/>
  <c r="AB319" i="1" s="1"/>
  <c r="W323" i="1"/>
  <c r="W349" i="1"/>
  <c r="W350" i="1"/>
  <c r="W269" i="1"/>
  <c r="W281" i="1"/>
  <c r="W286" i="1"/>
  <c r="W293" i="1"/>
  <c r="W299" i="1"/>
  <c r="W308" i="1"/>
  <c r="W309" i="1"/>
  <c r="W319" i="1"/>
  <c r="W321" i="1"/>
  <c r="Y321" i="1"/>
  <c r="W325" i="1"/>
  <c r="W326" i="1"/>
  <c r="W338" i="1"/>
  <c r="W339" i="1"/>
  <c r="W351" i="1"/>
  <c r="W352" i="1"/>
  <c r="W362" i="1"/>
  <c r="W363" i="1"/>
  <c r="W280" i="1"/>
  <c r="W346" i="1"/>
  <c r="W370" i="1"/>
  <c r="AB369" i="1" s="1"/>
  <c r="AB749" i="1" l="1"/>
  <c r="AB825" i="1"/>
  <c r="AB737" i="1"/>
  <c r="AB365" i="1"/>
  <c r="AB289" i="1"/>
  <c r="AB227" i="1"/>
  <c r="AB315" i="1"/>
  <c r="AB831" i="1"/>
  <c r="AB697" i="1"/>
  <c r="AB303" i="1"/>
  <c r="AB271" i="1"/>
  <c r="AB265" i="1"/>
  <c r="AB773" i="1"/>
  <c r="AB791" i="1"/>
  <c r="AB299" i="1"/>
  <c r="AB349" i="1"/>
  <c r="AB341" i="1"/>
  <c r="AB743" i="1"/>
  <c r="AB819" i="1"/>
  <c r="AB799" i="1"/>
  <c r="AB781" i="1"/>
  <c r="AB715" i="1"/>
  <c r="AB803" i="1"/>
  <c r="AB795" i="1"/>
  <c r="AB723" i="1"/>
  <c r="AB809" i="1"/>
  <c r="AB333" i="1"/>
  <c r="AB253" i="1"/>
  <c r="AB321" i="1"/>
  <c r="AB371" i="1"/>
  <c r="AB261" i="1"/>
  <c r="AB729" i="1"/>
  <c r="AB761" i="1"/>
  <c r="AB707" i="1"/>
  <c r="AB839" i="1"/>
  <c r="AB765" i="1"/>
  <c r="AB285" i="1"/>
  <c r="AB277" i="1"/>
  <c r="AB257" i="1"/>
  <c r="AB239" i="1"/>
  <c r="AF299" i="1"/>
  <c r="AF319" i="1"/>
  <c r="AF365" i="1"/>
  <c r="AG365" i="1" s="1"/>
  <c r="AF369" i="1"/>
  <c r="AG369" i="1" s="1"/>
  <c r="AG723" i="1"/>
  <c r="AH697" i="1" s="1"/>
  <c r="AF371" i="1"/>
  <c r="AG371" i="1" s="1"/>
  <c r="AF293" i="1"/>
  <c r="AF315" i="1" l="1"/>
  <c r="AF265" i="1"/>
  <c r="AF277" i="1"/>
  <c r="AF321" i="1"/>
  <c r="AG321" i="1" s="1"/>
  <c r="AF285" i="1"/>
  <c r="AF303" i="1"/>
  <c r="AG303" i="1" s="1"/>
  <c r="AF271" i="1"/>
  <c r="AF349" i="1"/>
  <c r="AG349" i="1" s="1"/>
  <c r="AF289" i="1"/>
  <c r="AG289" i="1" s="1"/>
  <c r="AF343" i="1"/>
  <c r="AF337" i="1"/>
  <c r="AG271" i="1" l="1"/>
  <c r="AH227" i="1" s="1"/>
  <c r="AA685" i="1"/>
  <c r="AA679" i="1"/>
  <c r="Z679" i="1"/>
  <c r="Y675" i="1"/>
  <c r="X675" i="1"/>
  <c r="X667" i="1"/>
  <c r="X659" i="1"/>
  <c r="Z655" i="1"/>
  <c r="X655" i="1"/>
  <c r="Z647" i="1"/>
  <c r="Y641" i="1"/>
  <c r="Y633" i="1"/>
  <c r="Y625" i="1"/>
  <c r="Y617" i="1"/>
  <c r="X611" i="1"/>
  <c r="AA605" i="1"/>
  <c r="X605" i="1"/>
  <c r="AA601" i="1"/>
  <c r="Z601" i="1"/>
  <c r="Y601" i="1"/>
  <c r="AA589" i="1"/>
  <c r="Y589" i="1"/>
  <c r="AA587" i="1"/>
  <c r="Z587" i="1"/>
  <c r="Y587" i="1"/>
  <c r="X587" i="1"/>
  <c r="AF587" i="1"/>
  <c r="AG587" i="1" s="1"/>
  <c r="AA581" i="1"/>
  <c r="Z581" i="1"/>
  <c r="Y577" i="1"/>
  <c r="X577" i="1"/>
  <c r="X569" i="1"/>
  <c r="AA565" i="1"/>
  <c r="Z565" i="1"/>
  <c r="Y561" i="1"/>
  <c r="X561" i="1"/>
  <c r="AA447" i="1"/>
  <c r="X447" i="1"/>
  <c r="Z439" i="1"/>
  <c r="AA433" i="1"/>
  <c r="Z433" i="1"/>
  <c r="Y433" i="1"/>
  <c r="X433" i="1"/>
  <c r="Z425" i="1"/>
  <c r="Z417" i="1"/>
  <c r="Z409" i="1"/>
  <c r="Z403" i="1"/>
  <c r="Y403" i="1"/>
  <c r="AA399" i="1"/>
  <c r="X399" i="1"/>
  <c r="AA391" i="1"/>
  <c r="Z391" i="1"/>
  <c r="Y391" i="1"/>
  <c r="X391" i="1"/>
  <c r="AA383" i="1"/>
  <c r="Z383" i="1"/>
  <c r="Y447" i="1" l="1"/>
  <c r="Z447" i="1"/>
  <c r="Y611" i="1"/>
  <c r="Y593" i="1"/>
  <c r="X383" i="1"/>
  <c r="Y399" i="1"/>
  <c r="AA403" i="1"/>
  <c r="X409" i="1"/>
  <c r="X417" i="1"/>
  <c r="X425" i="1"/>
  <c r="X439" i="1"/>
  <c r="Z561" i="1"/>
  <c r="X565" i="1"/>
  <c r="Z569" i="1"/>
  <c r="Z577" i="1"/>
  <c r="X581" i="1"/>
  <c r="X589" i="1"/>
  <c r="Z593" i="1"/>
  <c r="Z617" i="1"/>
  <c r="Z625" i="1"/>
  <c r="Z633" i="1"/>
  <c r="Z641" i="1"/>
  <c r="AA647" i="1"/>
  <c r="AA655" i="1"/>
  <c r="Y659" i="1"/>
  <c r="Y667" i="1"/>
  <c r="X685" i="1"/>
  <c r="Y383" i="1"/>
  <c r="Z399" i="1"/>
  <c r="X403" i="1"/>
  <c r="Y409" i="1"/>
  <c r="Y417" i="1"/>
  <c r="Y425" i="1"/>
  <c r="Y439" i="1"/>
  <c r="AA561" i="1"/>
  <c r="Y565" i="1"/>
  <c r="AA569" i="1"/>
  <c r="AA577" i="1"/>
  <c r="Y581" i="1"/>
  <c r="AA593" i="1"/>
  <c r="Y605" i="1"/>
  <c r="Z611" i="1"/>
  <c r="AA617" i="1"/>
  <c r="AA625" i="1"/>
  <c r="AA633" i="1"/>
  <c r="AA641" i="1"/>
  <c r="X647" i="1"/>
  <c r="Z659" i="1"/>
  <c r="Z667" i="1"/>
  <c r="Z675" i="1"/>
  <c r="X679" i="1"/>
  <c r="Y685" i="1"/>
  <c r="Z589" i="1"/>
  <c r="X593" i="1"/>
  <c r="X601" i="1"/>
  <c r="Z605" i="1"/>
  <c r="AA611" i="1"/>
  <c r="X617" i="1"/>
  <c r="X625" i="1"/>
  <c r="X633" i="1"/>
  <c r="X641" i="1"/>
  <c r="Y647" i="1"/>
  <c r="Y655" i="1"/>
  <c r="AA659" i="1"/>
  <c r="AA667" i="1"/>
  <c r="AA675" i="1"/>
  <c r="Y679" i="1"/>
  <c r="Z685" i="1"/>
  <c r="AA409" i="1"/>
  <c r="AA417" i="1"/>
  <c r="AA425" i="1"/>
  <c r="AA439" i="1"/>
  <c r="Y569" i="1"/>
  <c r="AF425" i="1"/>
  <c r="AF605" i="1"/>
  <c r="AG605" i="1" s="1"/>
  <c r="W616" i="1"/>
  <c r="W617" i="1"/>
  <c r="W414" i="1"/>
  <c r="W415" i="1"/>
  <c r="W433" i="1"/>
  <c r="AF561" i="1"/>
  <c r="AF383" i="1"/>
  <c r="AG383" i="1" s="1"/>
  <c r="W395" i="1"/>
  <c r="AF403" i="1"/>
  <c r="W573" i="1"/>
  <c r="W598" i="1"/>
  <c r="W599" i="1"/>
  <c r="AF593" i="1"/>
  <c r="AG593" i="1" s="1"/>
  <c r="AF611" i="1"/>
  <c r="AG611" i="1" s="1"/>
  <c r="AF641" i="1"/>
  <c r="AG641" i="1" s="1"/>
  <c r="AF617" i="1"/>
  <c r="AG617" i="1" s="1"/>
  <c r="AF633" i="1"/>
  <c r="AG633" i="1" s="1"/>
  <c r="AF655" i="1"/>
  <c r="AG655" i="1" s="1"/>
  <c r="W686" i="1"/>
  <c r="W687" i="1"/>
  <c r="AF685" i="1"/>
  <c r="AG685" i="1" s="1"/>
  <c r="W422" i="1"/>
  <c r="W423" i="1"/>
  <c r="W449" i="1"/>
  <c r="W451" i="1"/>
  <c r="W453" i="1"/>
  <c r="W455" i="1"/>
  <c r="W568" i="1"/>
  <c r="W569" i="1"/>
  <c r="W628" i="1"/>
  <c r="W629" i="1"/>
  <c r="W683" i="1"/>
  <c r="W389" i="1"/>
  <c r="W445" i="1"/>
  <c r="W457" i="1"/>
  <c r="AF455" i="1"/>
  <c r="AG455" i="1" s="1"/>
  <c r="W565" i="1"/>
  <c r="W624" i="1"/>
  <c r="W625" i="1"/>
  <c r="AF659" i="1"/>
  <c r="AF565" i="1"/>
  <c r="AF577" i="1"/>
  <c r="AG577" i="1" s="1"/>
  <c r="W682" i="1"/>
  <c r="W572" i="1"/>
  <c r="W564" i="1"/>
  <c r="W665" i="1"/>
  <c r="W586" i="1"/>
  <c r="W587" i="1"/>
  <c r="W679" i="1"/>
  <c r="W603" i="1"/>
  <c r="W674" i="1"/>
  <c r="W675" i="1"/>
  <c r="W593" i="1"/>
  <c r="W610" i="1"/>
  <c r="W611" i="1"/>
  <c r="W641" i="1"/>
  <c r="W650" i="1"/>
  <c r="W651" i="1"/>
  <c r="W656" i="1"/>
  <c r="W657" i="1"/>
  <c r="W454" i="1"/>
  <c r="W452" i="1"/>
  <c r="W450" i="1"/>
  <c r="W448" i="1"/>
  <c r="W444" i="1"/>
  <c r="W432" i="1"/>
  <c r="W388" i="1"/>
  <c r="W592" i="1"/>
  <c r="W602" i="1"/>
  <c r="W383" i="1"/>
  <c r="W384" i="1"/>
  <c r="W385" i="1"/>
  <c r="W392" i="1"/>
  <c r="W393" i="1"/>
  <c r="W394" i="1"/>
  <c r="W400" i="1"/>
  <c r="W401" i="1"/>
  <c r="W410" i="1"/>
  <c r="W411" i="1"/>
  <c r="W428" i="1"/>
  <c r="W429" i="1"/>
  <c r="W407" i="1"/>
  <c r="W418" i="1"/>
  <c r="W419" i="1"/>
  <c r="AF647" i="1"/>
  <c r="AG647" i="1" s="1"/>
  <c r="W391" i="1"/>
  <c r="W396" i="1"/>
  <c r="W397" i="1"/>
  <c r="W398" i="1"/>
  <c r="W399" i="1"/>
  <c r="AF399" i="1"/>
  <c r="W408" i="1"/>
  <c r="W409" i="1"/>
  <c r="W412" i="1"/>
  <c r="W413" i="1"/>
  <c r="W424" i="1"/>
  <c r="W425" i="1"/>
  <c r="W426" i="1"/>
  <c r="W427" i="1"/>
  <c r="AF439" i="1"/>
  <c r="W446" i="1"/>
  <c r="W447" i="1"/>
  <c r="W458" i="1"/>
  <c r="W561" i="1"/>
  <c r="W574" i="1"/>
  <c r="W575" i="1"/>
  <c r="AF581" i="1"/>
  <c r="AG581" i="1" s="1"/>
  <c r="W594" i="1"/>
  <c r="W595" i="1"/>
  <c r="W600" i="1"/>
  <c r="W601" i="1"/>
  <c r="W604" i="1"/>
  <c r="W605" i="1"/>
  <c r="W618" i="1"/>
  <c r="W619" i="1"/>
  <c r="W630" i="1"/>
  <c r="W631" i="1"/>
  <c r="W634" i="1"/>
  <c r="W635" i="1"/>
  <c r="W642" i="1"/>
  <c r="W643" i="1"/>
  <c r="W652" i="1"/>
  <c r="W653" i="1"/>
  <c r="W659" i="1"/>
  <c r="W666" i="1"/>
  <c r="W669" i="1"/>
  <c r="W685" i="1"/>
  <c r="W688" i="1"/>
  <c r="W689" i="1"/>
  <c r="W441" i="1"/>
  <c r="AF569" i="1"/>
  <c r="W576" i="1"/>
  <c r="W577" i="1"/>
  <c r="W578" i="1"/>
  <c r="W579" i="1"/>
  <c r="W582" i="1"/>
  <c r="W583" i="1"/>
  <c r="AF589" i="1"/>
  <c r="AG589" i="1" s="1"/>
  <c r="W596" i="1"/>
  <c r="W606" i="1"/>
  <c r="W607" i="1"/>
  <c r="W612" i="1"/>
  <c r="W613" i="1"/>
  <c r="W621" i="1"/>
  <c r="AF625" i="1"/>
  <c r="AG625" i="1" s="1"/>
  <c r="W632" i="1"/>
  <c r="W633" i="1"/>
  <c r="W636" i="1"/>
  <c r="W637" i="1"/>
  <c r="W645" i="1"/>
  <c r="W654" i="1"/>
  <c r="W655" i="1"/>
  <c r="W660" i="1"/>
  <c r="W661" i="1"/>
  <c r="W667" i="1"/>
  <c r="W670" i="1"/>
  <c r="W671" i="1"/>
  <c r="AF667" i="1"/>
  <c r="AF675" i="1"/>
  <c r="AF679" i="1"/>
  <c r="W690" i="1"/>
  <c r="W691" i="1"/>
  <c r="W386" i="1"/>
  <c r="W387" i="1"/>
  <c r="W390" i="1"/>
  <c r="W402" i="1"/>
  <c r="W403" i="1"/>
  <c r="W404" i="1"/>
  <c r="W405" i="1"/>
  <c r="AF409" i="1"/>
  <c r="W416" i="1"/>
  <c r="W417" i="1"/>
  <c r="W420" i="1"/>
  <c r="W421" i="1"/>
  <c r="AF417" i="1"/>
  <c r="W430" i="1"/>
  <c r="W431" i="1"/>
  <c r="W434" i="1"/>
  <c r="W435" i="1"/>
  <c r="W436" i="1"/>
  <c r="W437" i="1"/>
  <c r="W438" i="1"/>
  <c r="W439" i="1"/>
  <c r="W442" i="1"/>
  <c r="W443" i="1"/>
  <c r="W456" i="1"/>
  <c r="W562" i="1"/>
  <c r="W563" i="1"/>
  <c r="W566" i="1"/>
  <c r="W567" i="1"/>
  <c r="W570" i="1"/>
  <c r="W571" i="1"/>
  <c r="W581" i="1"/>
  <c r="W585" i="1"/>
  <c r="W588" i="1"/>
  <c r="AB587" i="1" s="1"/>
  <c r="W589" i="1"/>
  <c r="W590" i="1"/>
  <c r="W591" i="1"/>
  <c r="W597" i="1"/>
  <c r="AF601" i="1"/>
  <c r="AG601" i="1" s="1"/>
  <c r="W609" i="1"/>
  <c r="W615" i="1"/>
  <c r="W622" i="1"/>
  <c r="W623" i="1"/>
  <c r="W626" i="1"/>
  <c r="W627" i="1"/>
  <c r="W638" i="1"/>
  <c r="W639" i="1"/>
  <c r="W646" i="1"/>
  <c r="W647" i="1"/>
  <c r="W648" i="1"/>
  <c r="W649" i="1"/>
  <c r="W662" i="1"/>
  <c r="W663" i="1"/>
  <c r="W672" i="1"/>
  <c r="W673" i="1"/>
  <c r="W676" i="1"/>
  <c r="W677" i="1"/>
  <c r="W680" i="1"/>
  <c r="W681" i="1"/>
  <c r="W692" i="1"/>
  <c r="W580" i="1"/>
  <c r="W608" i="1"/>
  <c r="W614" i="1"/>
  <c r="W620" i="1"/>
  <c r="W640" i="1"/>
  <c r="W658" i="1"/>
  <c r="W664" i="1"/>
  <c r="W668" i="1"/>
  <c r="W684" i="1"/>
  <c r="W584" i="1"/>
  <c r="W644" i="1"/>
  <c r="W678" i="1"/>
  <c r="W406" i="1"/>
  <c r="W440" i="1"/>
  <c r="AG561" i="1" l="1"/>
  <c r="AH561" i="1" s="1"/>
  <c r="AG659" i="1"/>
  <c r="AB455" i="1"/>
  <c r="AB667" i="1"/>
  <c r="AB625" i="1"/>
  <c r="AB589" i="1"/>
  <c r="AB565" i="1"/>
  <c r="AB679" i="1"/>
  <c r="AB601" i="1"/>
  <c r="AB403" i="1"/>
  <c r="AB605" i="1"/>
  <c r="AB581" i="1"/>
  <c r="AB641" i="1"/>
  <c r="AB593" i="1"/>
  <c r="AB399" i="1"/>
  <c r="AB447" i="1"/>
  <c r="AB569" i="1"/>
  <c r="AG399" i="1"/>
  <c r="AB417" i="1"/>
  <c r="AB383" i="1"/>
  <c r="AB655" i="1"/>
  <c r="AB685" i="1"/>
  <c r="AB675" i="1"/>
  <c r="AB659" i="1"/>
  <c r="AB391" i="1"/>
  <c r="AB439" i="1"/>
  <c r="AB647" i="1"/>
  <c r="AB561" i="1"/>
  <c r="AB433" i="1"/>
  <c r="AB611" i="1"/>
  <c r="AB577" i="1"/>
  <c r="AB633" i="1"/>
  <c r="AB617" i="1"/>
  <c r="AB425" i="1"/>
  <c r="AB409" i="1"/>
  <c r="AG409" i="1"/>
  <c r="AH383" i="1" l="1"/>
  <c r="AA223" i="1"/>
  <c r="Y223" i="1"/>
  <c r="Z215" i="1"/>
  <c r="Y215" i="1"/>
  <c r="Y209" i="1"/>
  <c r="X209" i="1"/>
  <c r="AA209" i="1"/>
  <c r="Z209" i="1"/>
  <c r="AA201" i="1"/>
  <c r="Z201" i="1"/>
  <c r="Y201" i="1"/>
  <c r="X201" i="1"/>
  <c r="Z193" i="1"/>
  <c r="Y193" i="1"/>
  <c r="X193" i="1"/>
  <c r="Z185" i="1"/>
  <c r="Y185" i="1"/>
  <c r="X185" i="1"/>
  <c r="AA171" i="1"/>
  <c r="Z171" i="1"/>
  <c r="Y171" i="1"/>
  <c r="X171" i="1"/>
  <c r="AA165" i="1"/>
  <c r="Z165" i="1"/>
  <c r="Y165" i="1"/>
  <c r="X165" i="1"/>
  <c r="W165" i="1"/>
  <c r="X223" i="1" l="1"/>
  <c r="X215" i="1"/>
  <c r="AA215" i="1"/>
  <c r="AA193" i="1"/>
  <c r="AA185" i="1"/>
  <c r="Z223" i="1"/>
  <c r="W186" i="1"/>
  <c r="W187" i="1"/>
  <c r="W188" i="1"/>
  <c r="W189" i="1"/>
  <c r="W190" i="1"/>
  <c r="W191" i="1"/>
  <c r="W170" i="1"/>
  <c r="W169" i="1"/>
  <c r="W224" i="1"/>
  <c r="W225" i="1"/>
  <c r="W167" i="1"/>
  <c r="W168" i="1"/>
  <c r="W210" i="1"/>
  <c r="W211" i="1"/>
  <c r="W212" i="1"/>
  <c r="W213" i="1"/>
  <c r="W214" i="1"/>
  <c r="W215" i="1"/>
  <c r="W171" i="1"/>
  <c r="W201" i="1"/>
  <c r="W216" i="1"/>
  <c r="W217" i="1"/>
  <c r="W218" i="1"/>
  <c r="W219" i="1"/>
  <c r="W220" i="1"/>
  <c r="W221" i="1"/>
  <c r="W222" i="1"/>
  <c r="W223" i="1"/>
  <c r="W194" i="1"/>
  <c r="W195" i="1"/>
  <c r="W196" i="1"/>
  <c r="W197" i="1"/>
  <c r="W198" i="1"/>
  <c r="W199" i="1"/>
  <c r="W200" i="1"/>
  <c r="W192" i="1"/>
  <c r="W226" i="1"/>
  <c r="W193" i="1"/>
  <c r="W172" i="1"/>
  <c r="W173" i="1"/>
  <c r="W174" i="1"/>
  <c r="W175" i="1"/>
  <c r="W176" i="1"/>
  <c r="W185" i="1"/>
  <c r="W202" i="1"/>
  <c r="W203" i="1"/>
  <c r="W204" i="1"/>
  <c r="W205" i="1"/>
  <c r="W206" i="1"/>
  <c r="W207" i="1"/>
  <c r="W208" i="1"/>
  <c r="W209" i="1"/>
  <c r="AB171" i="1" l="1"/>
  <c r="K171" i="1" s="1"/>
  <c r="AB165" i="1"/>
  <c r="AB193" i="1"/>
  <c r="K193" i="1" s="1"/>
  <c r="AB215" i="1"/>
  <c r="K215" i="1" s="1"/>
  <c r="AB209" i="1"/>
  <c r="K209" i="1" s="1"/>
  <c r="AB223" i="1"/>
  <c r="AB185" i="1"/>
  <c r="K185" i="1" s="1"/>
  <c r="AB201" i="1"/>
  <c r="Z161" i="1"/>
  <c r="X161" i="1"/>
  <c r="AA153" i="1"/>
  <c r="Y153" i="1"/>
  <c r="X153" i="1"/>
  <c r="AA145" i="1"/>
  <c r="Z145" i="1"/>
  <c r="Y145" i="1"/>
  <c r="X145" i="1"/>
  <c r="Y139" i="1"/>
  <c r="X139" i="1"/>
  <c r="AA139" i="1"/>
  <c r="AA131" i="1"/>
  <c r="Z131" i="1"/>
  <c r="Y131" i="1"/>
  <c r="AA125" i="1"/>
  <c r="X125" i="1"/>
  <c r="AA119" i="1"/>
  <c r="Z119" i="1"/>
  <c r="Y119" i="1"/>
  <c r="X119" i="1"/>
  <c r="AA111" i="1" l="1"/>
  <c r="V847" i="1"/>
  <c r="V848" i="1" s="1"/>
  <c r="X111" i="1"/>
  <c r="Y111" i="1"/>
  <c r="Z111" i="1"/>
  <c r="X131" i="1"/>
  <c r="Z139" i="1"/>
  <c r="Y161" i="1"/>
  <c r="W140" i="1"/>
  <c r="W141" i="1"/>
  <c r="W142" i="1"/>
  <c r="W143" i="1"/>
  <c r="W144" i="1"/>
  <c r="W145" i="1"/>
  <c r="Z153" i="1"/>
  <c r="W120" i="1"/>
  <c r="W122" i="1"/>
  <c r="W123" i="1"/>
  <c r="W124" i="1"/>
  <c r="W125" i="1"/>
  <c r="W146" i="1"/>
  <c r="W147" i="1"/>
  <c r="W148" i="1"/>
  <c r="W149" i="1"/>
  <c r="W150" i="1"/>
  <c r="W151" i="1"/>
  <c r="W152" i="1"/>
  <c r="W153" i="1"/>
  <c r="W121" i="1"/>
  <c r="W126" i="1"/>
  <c r="W127" i="1"/>
  <c r="W128" i="1"/>
  <c r="W129" i="1"/>
  <c r="W130" i="1"/>
  <c r="W131" i="1"/>
  <c r="W154" i="1"/>
  <c r="W155" i="1"/>
  <c r="W156" i="1"/>
  <c r="W157" i="1"/>
  <c r="W158" i="1"/>
  <c r="W159" i="1"/>
  <c r="W160" i="1"/>
  <c r="W161" i="1"/>
  <c r="W162" i="1"/>
  <c r="W163" i="1"/>
  <c r="W164" i="1"/>
  <c r="W112" i="1"/>
  <c r="W114" i="1"/>
  <c r="W116" i="1"/>
  <c r="W118" i="1"/>
  <c r="W119" i="1"/>
  <c r="Y125" i="1"/>
  <c r="W132" i="1"/>
  <c r="W133" i="1"/>
  <c r="W134" i="1"/>
  <c r="W135" i="1"/>
  <c r="W136" i="1"/>
  <c r="W137" i="1"/>
  <c r="W138" i="1"/>
  <c r="W139" i="1"/>
  <c r="Z125" i="1"/>
  <c r="T848" i="1" l="1"/>
  <c r="U847" i="1"/>
  <c r="U848" i="1" s="1"/>
  <c r="S847" i="1"/>
  <c r="S848" i="1" s="1"/>
  <c r="W844" i="1"/>
  <c r="W847" i="1" s="1"/>
  <c r="AB131" i="1"/>
  <c r="AB125" i="1"/>
  <c r="K125" i="1" s="1"/>
  <c r="AB145" i="1"/>
  <c r="K145" i="1" s="1"/>
  <c r="AB139" i="1"/>
  <c r="AB153" i="1"/>
  <c r="K153" i="1" s="1"/>
  <c r="AB119" i="1"/>
  <c r="K119" i="1" s="1"/>
  <c r="AB111" i="1"/>
  <c r="AA161" i="1"/>
  <c r="W8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tc={54305136-B9F3-FB4E-AEBA-9E1559018375}</author>
    <author>Pablo Alejandro Giraldo Jimenez</author>
    <author>tc={28C7B5C7-4113-DE4B-AF87-11BD303A155B}</author>
    <author>tc={426AD933-71EB-214B-A116-1A14264F88CD}</author>
    <author>tc={FF57523B-5DA4-074C-A1B7-73F9F6B1392B}</author>
    <author>Luis Alberto Valencia Valencia</author>
  </authors>
  <commentList>
    <comment ref="G2" authorId="0" shapeId="0" xr:uid="{71E68EAC-419A-0447-934A-3CE1C33EE03D}">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092F5E17-085E-E149-9A84-92505EC402EE}">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G171" authorId="1" shapeId="0" xr:uid="{54305136-B9F3-FB4E-AEBA-9E1559018375}">
      <text>
        <t>[Comentario encadenado]
Su versión de Excel le permite leer este comentario encadenado; sin embargo, las ediciones que se apliquen se quitarán si el archivo se abre en una versión más reciente de Excel. Más información: https://go.microsoft.com/fwlink/?linkid=870924
Comentario:
    Reunión con OCEI
Respuesta:
    SE REALIZA REUNION CON OCEI 18 DIC 2020</t>
      </text>
    </comment>
    <comment ref="P178" authorId="2" shapeId="0" xr:uid="{4EF74713-319B-3A43-A3DF-E52990F73427}">
      <text>
        <r>
          <rPr>
            <b/>
            <sz val="9"/>
            <color indexed="81"/>
            <rFont val="Tahoma"/>
            <family val="2"/>
          </rPr>
          <t>Pablo Alejandro Giraldo Jimenez:</t>
        </r>
        <r>
          <rPr>
            <sz val="9"/>
            <color indexed="81"/>
            <rFont val="Tahoma"/>
            <family val="2"/>
          </rPr>
          <t xml:space="preserve">
Evidencias disponible</t>
        </r>
      </text>
    </comment>
    <comment ref="P180" authorId="2" shapeId="0" xr:uid="{7372E869-8860-4A4D-9786-0E57F9DF63D4}">
      <text>
        <r>
          <rPr>
            <b/>
            <sz val="9"/>
            <color indexed="81"/>
            <rFont val="Tahoma"/>
            <family val="2"/>
          </rPr>
          <t>Pablo Alejandro Giraldo Jimenez:</t>
        </r>
        <r>
          <rPr>
            <sz val="9"/>
            <color indexed="81"/>
            <rFont val="Tahoma"/>
            <family val="2"/>
          </rPr>
          <t xml:space="preserve">
Evidencias disponible</t>
        </r>
      </text>
    </comment>
    <comment ref="P182" authorId="2" shapeId="0" xr:uid="{AD22E083-4C15-5D4D-AECA-4D489BE25C0F}">
      <text>
        <r>
          <rPr>
            <b/>
            <sz val="9"/>
            <color indexed="81"/>
            <rFont val="Tahoma"/>
            <family val="2"/>
          </rPr>
          <t>Pablo Alejandro Giraldo Jimenez:</t>
        </r>
        <r>
          <rPr>
            <sz val="9"/>
            <color indexed="81"/>
            <rFont val="Tahoma"/>
            <family val="2"/>
          </rPr>
          <t xml:space="preserve">
Evidencias disponible</t>
        </r>
      </text>
    </comment>
    <comment ref="P184" authorId="2" shapeId="0" xr:uid="{8C1392B3-DD64-1C42-89A0-0A1082428184}">
      <text>
        <r>
          <rPr>
            <b/>
            <sz val="9"/>
            <color indexed="81"/>
            <rFont val="Tahoma"/>
            <family val="2"/>
          </rPr>
          <t>Pablo Alejandro Giraldo Jimenez:</t>
        </r>
        <r>
          <rPr>
            <sz val="9"/>
            <color indexed="81"/>
            <rFont val="Tahoma"/>
            <family val="2"/>
          </rPr>
          <t xml:space="preserve">
Evidencias disponible</t>
        </r>
      </text>
    </comment>
    <comment ref="L349" authorId="3" shapeId="0" xr:uid="{28C7B5C7-4113-DE4B-AF87-11BD303A155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vocación a la que apunta cada uno</t>
      </text>
    </comment>
    <comment ref="F439" authorId="4" shapeId="0" xr:uid="{426AD933-71EB-214B-A116-1A14264F88C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G525" authorId="5" shapeId="0" xr:uid="{FF57523B-5DA4-074C-A1B7-73F9F6B1392B}">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discutir</t>
      </text>
    </comment>
    <comment ref="M583" authorId="6" shapeId="0" xr:uid="{9617E3A7-5380-3D4D-B7E2-2F9583F53B18}">
      <text>
        <r>
          <rPr>
            <b/>
            <sz val="9"/>
            <color rgb="FF000000"/>
            <rFont val="Tahoma"/>
            <family val="2"/>
          </rPr>
          <t>tratarlo como garantizar que la comision internacional si salga hablarlo con proyectos internacionales:</t>
        </r>
      </text>
    </comment>
  </commentList>
</comments>
</file>

<file path=xl/sharedStrings.xml><?xml version="1.0" encoding="utf-8"?>
<sst xmlns="http://schemas.openxmlformats.org/spreadsheetml/2006/main" count="1959" uniqueCount="1002">
  <si>
    <t>2017 MIPG</t>
  </si>
  <si>
    <t>2018-2022 CUATRIENIO</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</si>
  <si>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</si>
  <si>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</si>
  <si>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</si>
  <si>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</si>
  <si>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Rutas nuevas servidas de manera regular por operadores no regulares o regionales</t>
  </si>
  <si>
    <t>15 Rutas operadas por empresas no regulares o regionales en los mercados no servidos</t>
  </si>
  <si>
    <t>Documento de propuesta de la política pública y Metodología para los Servicios Aéreos Esenciales </t>
  </si>
  <si>
    <t xml:space="preserve">Activiades ejecutadas / actividades programadas </t>
  </si>
  <si>
    <t>Políticas MiPG Decreto 1499 Sept 2017 y Decreto 612 de 2018</t>
  </si>
  <si>
    <t xml:space="preserve">OBJETIVO  INSTITUCIONAL </t>
  </si>
  <si>
    <t># COMP</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</si>
  <si>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</si>
  <si>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</si>
  <si>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</si>
  <si>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</si>
  <si>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</si>
  <si>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</si>
  <si>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</si>
  <si>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</si>
  <si>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</si>
  <si>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</si>
  <si>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</si>
  <si>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</si>
  <si>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</si>
  <si>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</si>
  <si>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</si>
  <si>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</si>
  <si>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</si>
  <si>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</si>
  <si>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</si>
  <si>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</si>
  <si>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</si>
  <si>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</si>
  <si>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</si>
  <si>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</si>
  <si>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</si>
  <si>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</si>
  <si>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</si>
  <si>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</si>
  <si>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</si>
  <si>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</si>
  <si>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</si>
  <si>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</si>
  <si>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</si>
  <si>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</si>
  <si>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</si>
  <si>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</si>
  <si>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P</t>
  </si>
  <si>
    <t>JEFE OFICINA DE TRANSPORTE AÉREO</t>
  </si>
  <si>
    <t>JEFE OFICINA DE TRANSPORTE AÉREO - OTA</t>
  </si>
  <si>
    <t>Carlos Humberto Morales – Patricia Elena Cárdenas</t>
  </si>
  <si>
    <t>E</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</si>
  <si>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</si>
  <si>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</si>
  <si>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</si>
  <si>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</si>
  <si>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</si>
  <si>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</si>
  <si>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</si>
  <si>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Activiades ejecutadas / actividades programadas  </t>
  </si>
  <si>
    <t>1. Revisión para Versión Final del Proyecto de Norma RAC 3</t>
  </si>
  <si>
    <t>2. Adopción del RAC 3 y su correspondiente publicación</t>
  </si>
  <si>
    <t>3. Campaña de divulgación del nuevo  RAC 3</t>
  </si>
  <si>
    <t xml:space="preserve">Modificar y actualizar las Normas RAC 6,139,153,154 y 155 de los Reglamentos Aeronáuticos de Colombia resaltando la racionalización de los requisitos para el acceso al mercado aéreo  y las modalidades del transporte aéreo. </t>
  </si>
  <si>
    <t>Documentos RAC</t>
  </si>
  <si>
    <t>1. Revisión para Versión Final del Proyecto de Norma RAC 6,139,153,154 y 155</t>
  </si>
  <si>
    <t xml:space="preserve">2. Enmiendas a los RAC según enmiendas a Anexos OACI </t>
  </si>
  <si>
    <t xml:space="preserve">Publicaciones, difusión especial de los RAC </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</si>
  <si>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</si>
  <si>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</si>
  <si>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</si>
  <si>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</si>
  <si>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 marzo 10%</t>
  </si>
  <si>
    <t>2.	Realizar un encuentro regional con los operadores de los aeropuertos troncales concesionados, así como con las aerolíneas, cámaras de comercio e interesados junio 30%</t>
  </si>
  <si>
    <t>3.	Análisis y evaluación de los resultados y acuerdos obtenidos en el encuentro realizado con el fin de presentar recomendaciones de política octubre 40%</t>
  </si>
  <si>
    <t>4.	Socialización del documento de recomendaciones de política de conectividad orientado a la facilitación del acceso a los mercados. Noviembre 20%</t>
  </si>
  <si>
    <t>1. Realizar tres eventos regionales con los operadores regionales y aerotaxis tendientes a identificar los potenciales mercados para potencializar las condiciones de la resolución 280 de 2019 en las regiones. 1 marzo 1 mayo 1 julio 40%</t>
  </si>
  <si>
    <t>2. Análisis y evaluación de los resultados obtenidos en los eventos regionales realizados con el fin de presentar recomendaciones de política octubre 40%</t>
  </si>
  <si>
    <t>3. Socialización del documento de recomendaciones de política de conectividad regional orientado a la facilitación del acceso a los mercados. Noviembre 20%</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</si>
  <si>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</si>
  <si>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</si>
  <si>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</si>
  <si>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</si>
  <si>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</si>
  <si>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</si>
  <si>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</si>
  <si>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</si>
  <si>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</si>
  <si>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</si>
  <si>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</si>
  <si>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 xml:space="preserve">2. Definir actividades para cumplir metas PEI 2022.  </t>
  </si>
  <si>
    <t>GESTION 2021</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</si>
  <si>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</si>
  <si>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</si>
  <si>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</si>
  <si>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</si>
  <si>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Trámites automatizados y digitalizados</t>
  </si>
  <si>
    <t xml:space="preserve">No. Tramtes Automatizados y digitalizados  /  No. Tramtes Automatizados y digitalizados propuestos </t>
  </si>
  <si>
    <t xml:space="preserve">JEFE OFICINA DE TRANSPORTE AÉREO - OTA
</t>
  </si>
  <si>
    <t>Actualización el Estudio de Análisis Red Aeroportuaria para optimización</t>
  </si>
  <si>
    <t>Estudio Actualizado</t>
  </si>
  <si>
    <t xml:space="preserve">Actividades relizadas / actividades programadas </t>
  </si>
  <si>
    <t>JEFE OFICINA DE COMERCIALIZACION E INVERSIÓN</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</si>
  <si>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</si>
  <si>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</si>
  <si>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Propuesta CONPES </t>
  </si>
  <si>
    <t xml:space="preserve">1. Reuniones con actores relevantes </t>
  </si>
  <si>
    <t xml:space="preserve">
OFICINA DE TRANSPORTE AÉREO - OTA
</t>
  </si>
  <si>
    <t xml:space="preserve">2. Definicion de recomendaciones de politica </t>
  </si>
  <si>
    <t xml:space="preserve">3. Definicion de matriz y cronograma de ejecucion del documento CONPES </t>
  </si>
  <si>
    <t xml:space="preserve">4.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</si>
  <si>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</si>
  <si>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</si>
  <si>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Racionalizar el 100% de los trámites y requisitos de la Oficina de Transporte Aéreo</t>
  </si>
  <si>
    <t>Publicacion y expedicion del RAC 5 (antiguo RAC 3)</t>
  </si>
  <si>
    <t xml:space="preserve">Expedicion RAC 5 </t>
  </si>
  <si>
    <t>1. Publicacion segundo borrador del RAC 5</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</si>
  <si>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</si>
  <si>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</si>
  <si>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</si>
  <si>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</si>
  <si>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</si>
  <si>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</si>
  <si>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</si>
  <si>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</si>
  <si>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</si>
  <si>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</si>
  <si>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</si>
  <si>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</si>
  <si>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</si>
  <si>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</si>
  <si>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</si>
  <si>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</si>
  <si>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</si>
  <si>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Actualizar  el estudio aeropuertos potenciales generadores de ingreso no regulado.</t>
  </si>
  <si>
    <t xml:space="preserve">JEFE OFICINA DE COMERCIALIZACIÓN EN INVERSIÓN </t>
  </si>
  <si>
    <t>2.Desarrollar Inducción a los Directores Regionales y Administradores  del Sistema de Gestión Comercial a  los aeropuertos no concesionados  de la Aerocivil.</t>
  </si>
  <si>
    <t>3.Consolidar  un inventario de planos comerciales y publicitarios  enviado por cada aeropuerto,  para  medir la aplicación de los componentes del Sistema de Gestión Comercial.</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</si>
  <si>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</si>
  <si>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</si>
  <si>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</si>
  <si>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</si>
  <si>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 xml:space="preserve">1. Reuniones iniciales con stakeholders - interesados (AOPA, Operadores Aéreos, concesionarios, infraestructura aeroportuaria y otros). </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</si>
  <si>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</si>
  <si>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</si>
  <si>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</si>
  <si>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</si>
  <si>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</si>
  <si>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</si>
  <si>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</si>
  <si>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</si>
  <si>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</si>
  <si>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</si>
  <si>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</si>
  <si>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</si>
  <si>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</si>
  <si>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</si>
  <si>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</si>
  <si>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</si>
  <si>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</si>
  <si>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</si>
  <si>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</si>
  <si>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</si>
  <si>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</si>
  <si>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</si>
  <si>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</si>
  <si>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</si>
  <si>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</si>
  <si>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</si>
  <si>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</si>
  <si>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</si>
  <si>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</si>
  <si>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</si>
  <si>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</si>
  <si>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</si>
  <si>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</si>
  <si>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circulares informativas y Realizar acompañamiento a las partes interesadas de los procesos de certificación para STC´s, PMA, OTE, ALS, Aeronaves experimentales y Fabricación de partes que cumplan un estándar técnico internacional como son: SAE, ASTM, MIL, NAS, AN, AS, MS, ANSI, etc.</t>
  </si>
  <si>
    <t>Circulares informativas expedidas</t>
  </si>
  <si>
    <t>Documento (circular expedida)</t>
  </si>
  <si>
    <t>1. Elaborar documentos para revisión por parte de la coordinación y del grupo CPA.</t>
  </si>
  <si>
    <t>2. Presentar ante el equipo de Estandarización los documentos revisados por la coordinación del grupo CPA</t>
  </si>
  <si>
    <t>3. Socializar al interior de la Aeronáutica Civil, como también ante las partes interesadas los documentos aprobados en equipo de estandarización</t>
  </si>
  <si>
    <t>4. Publicación en la página web de la Aerocivil de los documentos expedidos</t>
  </si>
  <si>
    <t>Aceptar fabricación de partes bajo un estándar técnico internacional (SAE ó ASTM ó MIL ó NAS ó AN ó AS ó MS ú ANSI, etc.)</t>
  </si>
  <si>
    <t>Documento de aceptación de partes</t>
  </si>
  <si>
    <t>1 (un) Documento de aceptación de partes</t>
  </si>
  <si>
    <t xml:space="preserve">1. Revisar la viabilidad de la información técnica radicada por el usuario que realiza la aplicación </t>
  </si>
  <si>
    <t>2. Visita del grupo de certificación a las instalaciones del solicitante</t>
  </si>
  <si>
    <t>3. Gestión de las actividades como autoridad para la aceptación/aprobación de la certificación de partes producida bajo un estándar técnico internacional.</t>
  </si>
  <si>
    <t>4. Expedición de la aceptación/aprobación del documento dato técnico.</t>
  </si>
  <si>
    <t>Certificar el 100% de solicitudes presentadas con cumplimiento de requisitos, para el modelo de aeronaves en categoría ALS</t>
  </si>
  <si>
    <t>Emitir certificados de aeronavegabilidad especial categoria ALS en producción</t>
  </si>
  <si>
    <t>Certificado de aeronavegabilidad en Certificado de aeronavegabilidad especial categoría ALS</t>
  </si>
  <si>
    <t>Certificados emitidos de aeronavegabilidad especial categoria ALS</t>
  </si>
  <si>
    <t>1. Revisar la viabilidad de la información técnica radicada por el usuario que realiza la aplicación.</t>
  </si>
  <si>
    <t>2. Inspección por parte del Grupo de Certificación a las instalaciones del solicitante.</t>
  </si>
  <si>
    <t>3. Cumplir con las actividades de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</si>
  <si>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</si>
  <si>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</si>
  <si>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</si>
  <si>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</si>
  <si>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</si>
  <si>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</si>
  <si>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Informe de inspección de conformidad del control y vigilancia efectuado</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</si>
  <si>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</si>
  <si>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</si>
  <si>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</si>
  <si>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</si>
  <si>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</si>
  <si>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</si>
  <si>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</si>
  <si>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4. Gestionar la publicación de los capítulos actualizados, en la página web de la Aerocivil como en el Sistema de Gestión Calidad de la Entidad.</t>
  </si>
  <si>
    <t>Lograr el 90% del cronograma planteado para capacitacion y entrenamiento para la vigencia 2021 según las tematicas del PIESO (Programa de Instrucción y Entrenamiento)</t>
  </si>
  <si>
    <t>PIESO implantado por servidor público y área</t>
  </si>
  <si>
    <t>1. Entregar a la Dirección de Estándares de Vuelo y a la Secretaría de Seguridad Operacional y de la Aviación Civil, el cronograma de cursos para la vigencia 2021.</t>
  </si>
  <si>
    <t>2. Apoyar en lo técnico a la SSOAC para la consecución de los cursos relacionados en el cronograma.</t>
  </si>
  <si>
    <t>3. Ejecutar el cronograma elaborado para la vigencia 2021.</t>
  </si>
  <si>
    <t>4. Efectuar seguimiento y establecer avances del cronograma elaborado para el 2021.</t>
  </si>
  <si>
    <t>Plan de acción definido con sus actividades 2022.</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</si>
  <si>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</si>
  <si>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</si>
  <si>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</si>
  <si>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</si>
  <si>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</si>
  <si>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</si>
  <si>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</si>
  <si>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</si>
  <si>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 xml:space="preserve">SECRETARIO (A) DE SEGURIDAD OPERACIONAL Y DE LA AVIACIÓN CIVIL - SSOAC </t>
  </si>
  <si>
    <t xml:space="preserve">2. Alcanzar al 50% de actualización de la estructura de datos provenientes de reportes de malfunction.        </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</si>
  <si>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</si>
  <si>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</si>
  <si>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</si>
  <si>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</si>
  <si>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</si>
  <si>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</si>
  <si>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</si>
  <si>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</si>
  <si>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</si>
  <si>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</si>
  <si>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</si>
  <si>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</si>
  <si>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</si>
  <si>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</si>
  <si>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</si>
  <si>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</si>
  <si>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</si>
  <si>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</si>
  <si>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</si>
  <si>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</si>
  <si>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</si>
  <si>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</si>
  <si>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</si>
  <si>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</si>
  <si>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</si>
  <si>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</si>
  <si>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</si>
  <si>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</si>
  <si>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</si>
  <si>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Cronograma implementación PEGASO (por fases)</t>
  </si>
  <si>
    <t># actividades por fase gestionadas / # actividades por fase programadas</t>
  </si>
  <si>
    <t>1. 40% de implementación de actividades referidas en el Gap Analysis del SSP.</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</si>
  <si>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</si>
  <si>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</si>
  <si>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</si>
  <si>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</si>
  <si>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</si>
  <si>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</si>
  <si>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</si>
  <si>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</si>
  <si>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</si>
  <si>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</si>
  <si>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</si>
  <si>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</si>
  <si>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</si>
  <si>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</si>
  <si>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</si>
  <si>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</si>
  <si>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</si>
  <si>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</si>
  <si>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</si>
  <si>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</si>
  <si>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</si>
  <si>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</si>
  <si>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</si>
  <si>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</si>
  <si>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</si>
  <si>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</si>
  <si>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1. Auditoría al registro de aeródromos, helipuertos y matrículas</t>
  </si>
  <si>
    <t>JEFE OFICINA DE REGISTRO AERONÁUTICO 
SECRETARIO (A) DE SEGURIDAD OPERACIONAL Y DE LA AVIACIÓN CIVIL - SSOAC</t>
  </si>
  <si>
    <t>2. Verificación de la validez del Registro</t>
  </si>
  <si>
    <t>3. Depuración del registro</t>
  </si>
  <si>
    <t>Actualizar y fortalecer la reglamentación para la vigilancia de la Seguridad Operacional y de la Aviación Civil.</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</si>
  <si>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</si>
  <si>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</si>
  <si>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</si>
  <si>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</si>
  <si>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</si>
  <si>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</si>
  <si>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</si>
  <si>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</si>
  <si>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</si>
  <si>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</si>
  <si>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</si>
  <si>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</si>
  <si>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</si>
  <si>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</si>
  <si>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</si>
  <si>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</si>
  <si>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</si>
  <si>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</si>
  <si>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</si>
  <si>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SECRETARIO (A) DE SISTEMAS OPERACIONALES
COORDINADOR (A) GRUPO DE GESTIÓN DE SEGURIDAD OPERACIONAL Y ASEGURAMIENTO DE LA CALIDAD - SMS QA</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</si>
  <si>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</si>
  <si>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</si>
  <si>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</si>
  <si>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</si>
  <si>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</si>
  <si>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</si>
  <si>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</si>
  <si>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</si>
  <si>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</si>
  <si>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</si>
  <si>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</si>
  <si>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</si>
  <si>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</si>
  <si>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</si>
  <si>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</si>
  <si>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</si>
  <si>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</si>
  <si>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</si>
  <si>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</si>
  <si>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</si>
  <si>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</si>
  <si>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</si>
  <si>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</si>
  <si>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</si>
  <si>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</si>
  <si>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</si>
  <si>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2020.</t>
  </si>
  <si>
    <t>Porcentaje de Informes Finales de investigaciones de eventos 2020 presentados al Consejo de Seguridad</t>
  </si>
  <si>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</si>
  <si>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</si>
  <si>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</si>
  <si>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</si>
  <si>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Finalizar el 20% de las investigaciones de accidentes e incidentes graves (eventos), ocurridos en el año 2021.</t>
  </si>
  <si>
    <t>Porcentaje de Informes Finales de eventos 2021 presentados al Consejo de Seguridad</t>
  </si>
  <si>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</si>
  <si>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</si>
  <si>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</si>
  <si>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</si>
  <si>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</si>
  <si>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</si>
  <si>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</si>
  <si>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</si>
  <si>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</si>
  <si>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</si>
  <si>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</si>
  <si>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</si>
  <si>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</si>
  <si>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</si>
  <si>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</si>
  <si>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</si>
  <si>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 xml:space="preserve">COMPROMISO </t>
  </si>
  <si>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</si>
  <si>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</si>
  <si>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</si>
  <si>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</si>
  <si>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</si>
  <si>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de personal 
</t>
  </si>
  <si>
    <t xml:space="preserve">SECRETARIO GENERAL </t>
  </si>
  <si>
    <t>DIRECTOR (A) DE TALENTO HUMANO</t>
  </si>
  <si>
    <t>Carlos Humberto Morales B – Narda Verónica Velandia Cely</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</si>
  <si>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</si>
  <si>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</si>
  <si>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</si>
  <si>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</si>
  <si>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</si>
  <si>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</si>
  <si>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</si>
  <si>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</si>
  <si>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</si>
  <si>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</si>
  <si>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</si>
  <si>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</si>
  <si>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</si>
  <si>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</si>
  <si>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</si>
  <si>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</si>
  <si>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</si>
  <si>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</si>
  <si>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</si>
  <si>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</si>
  <si>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</si>
  <si>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 xml:space="preserve">JEFE DE OFICINA AERONAUTICA - CENTRO DE ESTUDIOS AERONÁUTICOS (CEA) </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</si>
  <si>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</si>
  <si>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</si>
  <si>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</si>
  <si>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</si>
  <si>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</si>
  <si>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 xml:space="preserve">100%  de la herramienta implementada
 </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</si>
  <si>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</si>
  <si>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</si>
  <si>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</si>
  <si>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</si>
  <si>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</si>
  <si>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</si>
  <si>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</si>
  <si>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</si>
  <si>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8.261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</si>
  <si>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</si>
  <si>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</si>
  <si>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JEFE GRUPO DE ARCHIVO GENERAL</t>
  </si>
  <si>
    <t>Actualizar cuatro (4) procesos de apoyo</t>
  </si>
  <si>
    <t>No. de Caracterizaciones actualizadas</t>
  </si>
  <si>
    <t>Número de carcterizaciones actualizados / No Caracterizaciones programadas</t>
  </si>
  <si>
    <t>1. Actualizar caracterización de los procesos y documentación que soporta el proceso con más de 3 años de aprobación.</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</si>
  <si>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</si>
  <si>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</si>
  <si>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</si>
  <si>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</si>
  <si>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</si>
  <si>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</si>
  <si>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</si>
  <si>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</si>
  <si>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</si>
  <si>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</si>
  <si>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</si>
  <si>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1. Realizar el Plan del Proyecto, identificando hitos, cronograma y recursos necesarios para ejecutar y cumplir los objetivos definidos en el periodo. Entregable: MPV 1. Plan de trabajo.</t>
  </si>
  <si>
    <t>DIRECTOR (A) DE INFORMÁTICA</t>
  </si>
  <si>
    <t>2. Realizar el Diagnóstico que permita identificar la situación actual y necesidad del proceso, información generada por éste y recursos tecnológicos involucrados. Entregable: MPV 2: Documento de diagnóstico.</t>
  </si>
  <si>
    <t>3. Realizar el Diseño que permita identificar la situación deseada que atienda a la necesidad del proceso identificado, información requerida, sistemas de información y recursos tecnológicos necesarios para soportar los servicios priorizados. Entregable: MPV 3: Documento de diseño.</t>
  </si>
  <si>
    <t>4. Implementar la arquitectura definida y transferir soluciones a operación de acuerdo con los servicios priorizados. Entregables:
MPV 4: Implementar arquitectura en la nube
MPV 5: Implementar aplicaciones y/o sistemas de información definidos en la nube
MPV 6: Implementar estrategia de Uso y Apropiación
MPV 7: Planear, implementar, transferir a la operación y poner en marcha la nueva solución digital.</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</si>
  <si>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</si>
  <si>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</si>
  <si>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</si>
  <si>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</si>
  <si>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1. Realizar el Plan del Proyecto, identificando hitos, cronograma y recursos necesarios para ejecutar y cumplir los objetivos definidos en el periodo. Entregable: MPV 1. Plan de trabajo.
Texto inicial: 1. Diagnostico: 
Evaluar el estado y fases del proyecto de interoperabilidad en la nube para servicio y/o sistema de información. </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</si>
  <si>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</si>
  <si>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</si>
  <si>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</si>
  <si>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</si>
  <si>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</si>
  <si>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</si>
  <si>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</si>
  <si>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</si>
  <si>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</si>
  <si>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</si>
  <si>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</si>
  <si>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</si>
  <si>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</si>
  <si>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</si>
  <si>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</si>
  <si>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</si>
  <si>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</si>
  <si>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</si>
  <si>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</si>
  <si>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</si>
  <si>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</si>
  <si>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</si>
  <si>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</si>
  <si>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</si>
  <si>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</si>
  <si>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</si>
  <si>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</si>
  <si>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</si>
  <si>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</si>
  <si>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</si>
  <si>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</si>
  <si>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</si>
  <si>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</si>
  <si>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</si>
  <si>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</si>
  <si>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</si>
  <si>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</si>
  <si>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</si>
  <si>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</si>
  <si>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</si>
  <si>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</si>
  <si>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</si>
  <si>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</si>
  <si>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</si>
  <si>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</si>
  <si>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</si>
  <si>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</si>
  <si>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</si>
  <si>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</si>
  <si>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</si>
  <si>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</si>
  <si>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</si>
  <si>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</si>
  <si>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</si>
  <si>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</si>
  <si>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</si>
  <si>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</si>
  <si>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</si>
  <si>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</si>
  <si>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</si>
  <si>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</si>
  <si>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</si>
  <si>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</si>
  <si>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</si>
  <si>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</si>
  <si>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</si>
  <si>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</si>
  <si>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</si>
  <si>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</si>
  <si>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</si>
  <si>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</si>
  <si>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</si>
  <si>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</si>
  <si>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</si>
  <si>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</si>
  <si>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</si>
  <si>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</si>
  <si>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</si>
  <si>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Revisar y definir el Plan de Acción 2021 y 2022 a seguir para cumplir los compromisos del PEI 2022</t>
  </si>
  <si>
    <t>Planes de acción definidos con sus actividades 2021 -2022.</t>
  </si>
  <si>
    <t>Dos (2) Planes de acción definidos con sus actividades, años 2021 y 2022.</t>
  </si>
  <si>
    <t>SECRETARÍA GENERAL</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</si>
  <si>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</si>
  <si>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</si>
  <si>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</si>
  <si>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</si>
  <si>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</si>
  <si>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</si>
  <si>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</si>
  <si>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</si>
  <si>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</si>
  <si>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2. Fortalecer los sistemas de vigilancia en base al plan definido</t>
  </si>
  <si>
    <t>3. Fortalecer los canales de comunicación aeronáutica en las diferentes estaciones y aeropuertos.</t>
  </si>
  <si>
    <t>DIRECTOR (A) DE TELECOMUNICACIONES                               - DITEL                                        DIRECTOR (A). AERONAUTICOS  REGIONALES      
 COORDINADOR (A) GRUPO GESTIÓN  DE       PROYECTOS AERONAUTICOS</t>
  </si>
  <si>
    <t>4. Fortalecer la navegación aérea a través de sistemas CNS / MET que  brinden un servicio de implantacion (servicio aceptable)</t>
  </si>
  <si>
    <t>DIRECTOR (A) DE TELECOMUNICACIONES               - DITEL              
DIRECTOR (A) SERVICIOS A LA NAVEGACIÓN AÉREA - DSNA COORDINADOR (A) GRUPO GESTIÓN DE PROYECTOS AERONAUTICOS</t>
  </si>
  <si>
    <t>5. Fortalecer la capacidad de los sistemas de Automatizacion del ATM que  brinden un servicio de implantacion (servicio aceptable)</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</si>
  <si>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</si>
  <si>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</si>
  <si>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</si>
  <si>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</si>
  <si>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</si>
  <si>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</si>
  <si>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</si>
  <si>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</si>
  <si>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</si>
  <si>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</si>
  <si>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</si>
  <si>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</si>
  <si>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</si>
  <si>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</si>
  <si>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</si>
  <si>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</si>
  <si>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</si>
  <si>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</si>
  <si>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</si>
  <si>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</si>
  <si>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1. Calcular la capacidad aeroportuaria y de sectores ATC. 8falta estipulkar cuantas ATC)</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</si>
  <si>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</si>
  <si>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</si>
  <si>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</si>
  <si>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</si>
  <si>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</si>
  <si>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 xml:space="preserve">1. Estructurar e implemetar el proceso CDM. </t>
  </si>
  <si>
    <t>DIRECTOR (A) SERVICIOS A LA NAVEGACIÓN AÉREA - DSNA</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</si>
  <si>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</si>
  <si>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</si>
  <si>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</si>
  <si>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</si>
  <si>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</si>
  <si>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</si>
  <si>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</si>
  <si>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DIRECTOR (A) SERVICIOS A LA NAVEGACIÓN AEREA - DSNA
DIRECTOR (A) REGIONAL ANTIOQUIA</t>
  </si>
  <si>
    <t>2. Determinar los requerimientos técnicos para CGAA</t>
  </si>
  <si>
    <t>DIRECTOR (A) DE TELECOMUNICACIONES - DITEL 
DIRECTOR (A) REGIONAL ANTIOQUIA</t>
  </si>
  <si>
    <t xml:space="preserve">3. Socializar los resultados de la consultoría </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</si>
  <si>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</si>
  <si>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</si>
  <si>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</si>
  <si>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</si>
  <si>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</si>
  <si>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</si>
  <si>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DIRECTOR (A) DE SERVICIOS AEROPORTUARIOS
DIRECTOR (A) DE TELECOMUNICACIONES - DITEL 
 GRUPO GESTIÓN DE PROYECTOS AERONAUTICOS</t>
  </si>
  <si>
    <t>2. Realizar el  Desarrollo de documentos precontractuales para la contratcion del SDP en la Ciudad Región ELDORADO
SOLICITUD AJUSTE DE RESPONSABILIDADES DE ESTA META POR COMPETENCIA</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</si>
  <si>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</si>
  <si>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</si>
  <si>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</si>
  <si>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</si>
  <si>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</si>
  <si>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SECRETARIO (A) DE SISTEMAS OPERACIONALES - SSO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</si>
  <si>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</si>
  <si>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</si>
  <si>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</si>
  <si>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SERVICIOS A LA NAVEGACIÓN AEREA - DSNA</t>
  </si>
  <si>
    <t xml:space="preserve">2, Implementación de medidas de mitigación del Plan de Manejo </t>
  </si>
  <si>
    <t>DIRECTOR (A) DE SERVICIOS AEROPORTUARIOS - DSA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</si>
  <si>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</si>
  <si>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</si>
  <si>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</si>
  <si>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</si>
  <si>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</si>
  <si>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</si>
  <si>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</si>
  <si>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</si>
  <si>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Avanzar en la ejecución y desarrollo de la infraestructura planificada para aeropuerto de José María Cordova.</t>
  </si>
  <si>
    <t>Infraestructura Jose Maria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</si>
  <si>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</si>
  <si>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</si>
  <si>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</si>
  <si>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</si>
  <si>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Monitorear y realizar seguimiento a las IP presentados por ANI a la Aerocivil y a las concesiones.</t>
  </si>
  <si>
    <t>Aprovechamiento de las APP-IP</t>
  </si>
  <si>
    <t>1. Actualizar la hoja de ruta de las IP Suroccidente</t>
  </si>
  <si>
    <t>JEFEOFICINA DE COMERCIALIZACIÓN EN INVERSIÓN</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</si>
  <si>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</si>
  <si>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</si>
  <si>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</si>
  <si>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</si>
  <si>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</si>
  <si>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</si>
  <si>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</si>
  <si>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</si>
  <si>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</si>
  <si>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</si>
  <si>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</si>
  <si>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</si>
  <si>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</si>
  <si>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JEFE OFICINA DE COMERCIALIZACIÓN EN INVERSION
DIRECTOR (A) DE SERVICIOS AEROPORTUARIOS - DSA</t>
  </si>
  <si>
    <t>Monitorear y realizar seguimiento a las IP´s presentados por ANI a la Aerocivil y a las concesiones.</t>
  </si>
  <si>
    <t>Fortalecimiento de procedimientos  de las APP-IP</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</si>
  <si>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</si>
  <si>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</si>
  <si>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</si>
  <si>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</si>
  <si>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Coordinar el proceso de reversión y entrega del Aeropuerto Rafael Nuñez</t>
  </si>
  <si>
    <t>JEFE OFICINA DE COMERCIALIZACIÓN EN INVERSIÓN
 SECRETARIO (A) DE SISTEMAS OPERACIONALES - SSO
SECRETARIO (A) GENERAL</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</si>
  <si>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</si>
  <si>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</si>
  <si>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</si>
  <si>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DIRECTOR (A) DE SERVICIOS AEROPORTUARIOS - DSA 
JEFE OFICINA DE TRANSPORTE AÉREO - OTA</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</si>
  <si>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</si>
  <si>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</si>
  <si>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DIRECTOR (A) DE SERVICIOS AEROPORTUARIOS - DSA
COORDINADOR (A) GRUPO GESTIÓN DE PROYECTOS AERONAUTICOS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</si>
  <si>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</si>
  <si>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</si>
  <si>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</si>
  <si>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</si>
  <si>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</si>
  <si>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</si>
  <si>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</si>
  <si>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</si>
  <si>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</si>
  <si>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</si>
  <si>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</si>
  <si>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</si>
  <si>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</si>
  <si>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</si>
  <si>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</si>
  <si>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</si>
  <si>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</si>
  <si>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</si>
  <si>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</si>
  <si>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</si>
  <si>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</si>
  <si>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</si>
  <si>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</si>
  <si>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</si>
  <si>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por el Patrimonio Autónomo  de la pista de 1460*30 m</t>
  </si>
  <si>
    <t>DIRECTOR (A) INFRAESTRUCTURA AEROPORTUARIA - DIA
DIRECTOR (A) ADMNISTRATIVO
DIRECTOR (A) FIANCIERA</t>
  </si>
  <si>
    <t>2. Realizar seguimiento al convenio  Intercolombia /Aerocafé / Aerocivil y sus contratos derivados</t>
  </si>
  <si>
    <t>SECRETARIO (A) DE SISTEMAS OPERACIONALES - SSO 
JEFE OFICINA ASESORA DE PLANEACIÓN - OAP</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</si>
  <si>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</si>
  <si>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</si>
  <si>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</si>
  <si>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</si>
  <si>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</si>
  <si>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</si>
  <si>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JEFE OFICINA ASESORA DE PLANEACIÓN - OAP</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</si>
  <si>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</si>
  <si>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</si>
  <si>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</si>
  <si>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</si>
  <si>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</si>
  <si>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</si>
  <si>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</si>
  <si>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</si>
  <si>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JEFE OFICINA DE COMERCIALIZACIÓN EN INVERSIÓN 
COORDINADOR (A) GRUPO DE PLANIFICACIÓN AEROPORTUARIA</t>
  </si>
  <si>
    <t>Promover la actualizacion del documento CONPES 3163 de 2002</t>
  </si>
  <si>
    <t xml:space="preserve">1. Revisar y racionalizar los tramites </t>
  </si>
  <si>
    <t>2. Automatizar y digitalizar los tramites</t>
  </si>
  <si>
    <t>3. Publicar en el SUIT los tramites automatizados y digitalizados</t>
  </si>
  <si>
    <t>1. Ejecutar el 100% de las inversiones programadas en 2021 en el aeropuerto Internaciona José María Cordova</t>
  </si>
  <si>
    <t>1. Ejecutar el 100% de las inversiones programada en 2021 en el aeropuerto Alfonso Bonilla Aragón</t>
  </si>
  <si>
    <t>2. Coordinar el proceso de reversión y entrega del Aeropuerto Alfonso Bonilla Aragón</t>
  </si>
  <si>
    <t xml:space="preserve">1. Tramitar ante el Gobierno Nacional la expedición de los actos administrativos, las viabilidades y/o autorizaciones para la implementación del proyecto de Fortalecimiento Institucional </t>
  </si>
  <si>
    <t>3. Distribuir la planta de personal de acuerdo al nuevo modelo de operación y a la nueva estructura de la Entidad</t>
  </si>
  <si>
    <t xml:space="preserve">4. Realizar la incorporación de los servidores públicos a la nueva planta de personal de la Aerocivil </t>
  </si>
  <si>
    <t>5. Proveer la planta autorizada en un 90% (390 cargos)</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</si>
  <si>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</si>
  <si>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</si>
  <si>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</si>
  <si>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</si>
  <si>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 xml:space="preserve">Informes Trimestrales </t>
  </si>
  <si>
    <t>Informes rendidos / 4
(Por cada regional Aeronautica)</t>
  </si>
  <si>
    <t>1. Definir Metas  2022.</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</si>
  <si>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</si>
  <si>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</si>
  <si>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</si>
  <si>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</si>
  <si>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t>1. Organización con y sin hoja de control de hasta 8261 ML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</si>
  <si>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</si>
  <si>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</si>
  <si>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</si>
  <si>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</si>
  <si>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</si>
  <si>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</si>
  <si>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</si>
  <si>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</si>
  <si>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</si>
  <si>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</si>
  <si>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</si>
  <si>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DIRECCIÓN GENERAL</t>
  </si>
  <si>
    <t>SECRETARIO (A) DE SEGURIDAD OPERACIONAL Y DE LA AVIACIÓN CIVIL</t>
  </si>
  <si>
    <t>Luz Melba Castañeda Lizarazo - Cenaida Jerez Ruiz</t>
  </si>
  <si>
    <t>SI</t>
  </si>
  <si>
    <t>NO</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</si>
  <si>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</si>
  <si>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</si>
  <si>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</si>
  <si>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</si>
  <si>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Estudios y Diseños de la Infraestructura de la Autoridad Aeronáutica</t>
  </si>
  <si>
    <t>Actividades Desarrolladas / Actividades Ejecutadas</t>
  </si>
  <si>
    <t>COORDINADOR (A) GRUPO  DE INVESTIGACION DE ACCIDENTES</t>
  </si>
  <si>
    <t>2. FASE I 
 Informe</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</si>
  <si>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</si>
  <si>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</si>
  <si>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</si>
  <si>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</si>
  <si>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</si>
  <si>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</si>
  <si>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</si>
  <si>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</si>
  <si>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</si>
  <si>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</si>
  <si>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(Sumatoria Actividades programadas/Sumatoria Actividades Realizadas)*100%</t>
  </si>
  <si>
    <t>1. Definir el formato de realización de F-AIR 2021</t>
  </si>
  <si>
    <t>SUBDIRECTOR (A) GENERAL 
COORDINADOR (A) GRUPO FERIA AERONÁUTICA</t>
  </si>
  <si>
    <t>2. Revisar, evaluar y conceptuar respecto al formato virtual de F-AIR 2021</t>
  </si>
  <si>
    <t>3. Seguimiento y control al Operador Logistico en las etapas de planeación, ejecución y cierre de la feria</t>
  </si>
  <si>
    <t>4. Definición y Ejecución de la Agenda Académica de F-Air 2021</t>
  </si>
  <si>
    <t>5. Estructuración y acompañamiento al Operador Logistico en el modelo de networking de F-AIR 2021</t>
  </si>
  <si>
    <t>6. Elaboración y estructuración del informe final de F-AIR 2021</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</si>
  <si>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</si>
  <si>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</si>
  <si>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</si>
  <si>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</si>
  <si>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</si>
  <si>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</si>
  <si>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</si>
  <si>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</si>
  <si>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</si>
  <si>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</si>
  <si>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</si>
  <si>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</si>
  <si>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Suscribir 2 Acuerdos de Cooperación Técnica (MoU), con otra Autoridad o entidad Internacional. </t>
  </si>
  <si>
    <t>Acuerdos de Cooperación Internacional suscritos</t>
  </si>
  <si>
    <t>2 Acuerdos de Cooperación suscritos</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</si>
  <si>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</si>
  <si>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</si>
  <si>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</si>
  <si>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</si>
  <si>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</si>
  <si>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</si>
  <si>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</si>
  <si>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</si>
  <si>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</si>
  <si>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</si>
  <si>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</si>
  <si>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</si>
  <si>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</si>
  <si>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</si>
  <si>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</si>
  <si>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</si>
  <si>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</si>
  <si>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</si>
  <si>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</si>
  <si>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</si>
  <si>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</si>
  <si>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</si>
  <si>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</si>
  <si>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</si>
  <si>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</si>
  <si>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</si>
  <si>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</si>
  <si>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</si>
  <si>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</si>
  <si>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</si>
  <si>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</si>
  <si>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</si>
  <si>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</si>
  <si>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</si>
  <si>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</si>
  <si>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</si>
  <si>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2. Confirmar equipo PNACOL Aerocivil, continuidad para responder a los compromisos (MOU)</t>
  </si>
  <si>
    <t xml:space="preserve">Consolidar unidades integrales prestadoras de servicios aeroportuarios descentralizadas que soporten el crecimiento del transporte aéreo en Colombia. </t>
  </si>
  <si>
    <t>Estructurar e implementar el nuevo Modelo de Gestión de las Regionales Aeronáuticas.</t>
  </si>
  <si>
    <t xml:space="preserve"> Modelo de Gestión de las Regionales Aeronáuticas parcialmente estructurado</t>
  </si>
  <si>
    <t>(Número actividades cumplidas/
Número áreas planeadas)*100%</t>
  </si>
  <si>
    <t>1. Definir la estructura organizacional  y la organización Interna del nuevo Modelo de Gestión de las Regionales Aeronáuticas.</t>
  </si>
  <si>
    <t xml:space="preserve">2. Identificar  y Analizar alternativas de Implementación y puesta en marcha del nuevo Modelo de Gestión de las Regionales Aeronáuticas.  </t>
  </si>
  <si>
    <t xml:space="preserve"> Plan de acción definido con sus actividades, año 2022.</t>
  </si>
  <si>
    <t>1. Definir Metas  2022</t>
  </si>
  <si>
    <t>Contar con los Estudios y Diseños a Fase III para la Construcción de la Sede de la Autoridad Aeronáutica para la Secretaria Seguridad Operacional y de la Aviación Civil (SSOAC) y sus nuevas dependencias</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</si>
  <si>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</si>
  <si>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</si>
  <si>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</si>
  <si>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</si>
  <si>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</si>
  <si>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t>1. Desarrollo de un Benchmarking - , análisis de elementos  constitutivos para la identificación e implementación de modelos de planes de formación</t>
  </si>
  <si>
    <t>CEA – SECRETARIA GENERAL – DIRECCIÓN TALENTO HUMANO</t>
  </si>
  <si>
    <t xml:space="preserve">
DIRECCIÓN DE TALENTO HUMANO </t>
  </si>
  <si>
    <t>2.Aplicación de la a metodología institucional de identificación de necesidades de capacitación para la construcción del PIC</t>
  </si>
  <si>
    <t>3. Construcción y formulación del Plan Institucional de Capacitación 2022</t>
  </si>
  <si>
    <t xml:space="preserve">
PIC 2021 Desarrollado</t>
  </si>
  <si>
    <t xml:space="preserve">Cursos desarrollados/cursos programados </t>
  </si>
  <si>
    <t>4  Identificación y alistamiento del personal beneficiado  con la  capacitación del PIC para el 2021</t>
  </si>
  <si>
    <t>5. Realización de los procesos de contratación para suplir necesidades de demanda del Plan Institucional de Capacitación</t>
  </si>
  <si>
    <t>6. Desarrollo de las actividades Académicas de Formación PIC</t>
  </si>
  <si>
    <t>7. Seguimiento y consolidación del Informe  de  resultados del PIC, Personal Capacitado de la Entidad para el 2021.</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</si>
  <si>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</si>
  <si>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</si>
  <si>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</si>
  <si>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</si>
  <si>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</si>
  <si>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</si>
  <si>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</si>
  <si>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</si>
  <si>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</si>
  <si>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</si>
  <si>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</si>
  <si>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</si>
  <si>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</si>
  <si>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p</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</si>
  <si>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</si>
  <si>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</si>
  <si>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</si>
  <si>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10 productos de  investigación, desarrollados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</si>
  <si>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</si>
  <si>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</si>
  <si>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</si>
  <si>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</si>
  <si>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</si>
  <si>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</si>
  <si>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</si>
  <si>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</si>
  <si>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</si>
  <si>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</si>
  <si>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</si>
  <si>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Obtener la Membresía como Centro de Excelencia  Regional  Trainair Plus.</t>
  </si>
  <si>
    <t xml:space="preserve">Membresía como centro de excelencia regional </t>
  </si>
  <si>
    <t>Actividades  /  Actividades  programadas)*100</t>
  </si>
  <si>
    <t>1. Solicitud ante la OACI para la membresía como centro de excelencia regional</t>
  </si>
  <si>
    <t>2. Suscripción del Memorando de Entendimiento OACI-Aerocivil-CEA, en los terminos establecidos para ser reconocido como centro de excelencia regional Trainair Plus.</t>
  </si>
  <si>
    <t>3. Gestión del plan de acción del CEA, respecto de los hallazgos de la auditoría del Programa Trainair del año 2019</t>
  </si>
  <si>
    <t>4. Verificación y obtención  por parte de la OACI  de las condiciones del Centro de Instrucción , requisito para la certificación como Centro de Excelencia Regional.</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</si>
  <si>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</si>
  <si>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</si>
  <si>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</si>
  <si>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</si>
  <si>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</si>
  <si>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</si>
  <si>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</si>
  <si>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</si>
  <si>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</si>
  <si>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</si>
  <si>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</si>
  <si>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</si>
  <si>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</si>
  <si>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Programa de Proyeccion Social  en zonas aledañas a los aeropuertos de servicios aéreos esenciales implementado</t>
  </si>
  <si>
    <t>Actividades  realizadas /  Actividades  programadas)*100</t>
  </si>
  <si>
    <t xml:space="preserve">1.  Diseñar un Programa de intervención social,  definir criterios y seleccionar el o los Aeropuertos piloto de Servicios Aéreos Esenciales de las comunidades aledañas en los ASAE </t>
  </si>
  <si>
    <t>2.  Caracterizar  y diagnosticar la población de las zonas aledañas de el o los Aeropuertos de Servicios Aéreos Esenciales seleccionados para desarrollar el  proyecto piloto.</t>
  </si>
  <si>
    <t xml:space="preserve">3. Identificar y articular el Programa de Proyección Social, en el entorno transaccional [Aliados  públicos, privados, organizaciones sociales y comunitarias] que  garanticen recursos técnicos, tecnológicos, financieros y humanos. </t>
  </si>
  <si>
    <t xml:space="preserve">4. Implementar el Programa  de Proyección Social en las comunidades aledañas a el o los Aeropuertos piloto de Servicios Aéreos Esenciales </t>
  </si>
  <si>
    <t>5. Realizar seguimiento, evaluación y ajustes a la implementación del Programa de Proyección Social en los ASAE piloto  seleccionados</t>
  </si>
  <si>
    <t xml:space="preserve">Fortalecer las  Unidades de  Instruccion ATS  a nivel  Nacional  </t>
  </si>
  <si>
    <t>Unidades de Instrucción ATS</t>
  </si>
  <si>
    <t>1.Definir  cronograma de  entrenamientos para  personal  ATC en las  Unidades de  Instrucción</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</si>
  <si>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</si>
  <si>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</si>
  <si>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</si>
  <si>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</si>
  <si>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</si>
  <si>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</si>
  <si>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</si>
  <si>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</si>
  <si>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</si>
  <si>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</si>
  <si>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</si>
  <si>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</si>
  <si>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</si>
  <si>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1.Estructurar el portafolio de servicios de la oferta académica del CEA y el Plan de Marketing para su socialización.</t>
  </si>
  <si>
    <t>4. Suscribir   2 Memorandos de  Entendimiento con Entidades de nivel Nacional e  internacional</t>
  </si>
  <si>
    <r>
      <rPr>
        <strike/>
        <sz val="12"/>
        <color theme="1"/>
        <rFont val="Arial"/>
        <family val="2"/>
      </rPr>
      <t xml:space="preserve">
</t>
    </r>
    <r>
      <rPr>
        <sz val="12"/>
        <color theme="1"/>
        <rFont val="Arial"/>
        <family val="2"/>
      </rPr>
      <t xml:space="preserve">(Actividades realizadas/ actividaddes programadas)*100
 </t>
    </r>
  </si>
  <si>
    <r>
      <t xml:space="preserve">
</t>
    </r>
    <r>
      <rPr>
        <sz val="12"/>
        <color theme="1"/>
        <rFont val="Arial"/>
        <family val="2"/>
      </rPr>
      <t>Actividades   realizadas /  Actividades  programadas)*100</t>
    </r>
  </si>
  <si>
    <r>
      <rPr>
        <strike/>
        <sz val="12"/>
        <color theme="1"/>
        <rFont val="Arial"/>
        <family val="2"/>
      </rPr>
      <t xml:space="preserve">
</t>
    </r>
    <r>
      <rPr>
        <sz val="12"/>
        <color theme="1"/>
        <rFont val="Arial"/>
        <family val="2"/>
      </rPr>
      <t>Catedra de sostenibilidad ambiental Nivel avanzado impartida</t>
    </r>
  </si>
  <si>
    <r>
      <t>2.</t>
    </r>
    <r>
      <rPr>
        <b/>
        <sz val="12"/>
        <color theme="1"/>
        <rFont val="Arial"/>
        <family val="2"/>
      </rPr>
      <t xml:space="preserve"> </t>
    </r>
    <r>
      <rPr>
        <sz val="12"/>
        <color theme="1"/>
        <rFont val="Arial"/>
        <family val="2"/>
      </rPr>
      <t>Catálogo de Cualificación del sector de la aviación civil.</t>
    </r>
  </si>
  <si>
    <r>
      <t xml:space="preserve">Promover la suscripción de convenios con entidades </t>
    </r>
    <r>
      <rPr>
        <sz val="12"/>
        <rFont val="Arial"/>
        <family val="2"/>
      </rPr>
      <t>extranjeras,</t>
    </r>
    <r>
      <rPr>
        <sz val="12"/>
        <color theme="1"/>
        <rFont val="Arial"/>
        <family val="2"/>
      </rPr>
      <t xml:space="preserve"> para propiciar el intercambio de experiencias y conocimientos.</t>
    </r>
  </si>
  <si>
    <r>
      <t xml:space="preserve">
</t>
    </r>
    <r>
      <rPr>
        <sz val="12"/>
        <color theme="1"/>
        <rFont val="Arial"/>
        <family val="2"/>
      </rPr>
      <t xml:space="preserve">(Número de Memorandos de entendimiento suscritos/Número de memorandos de entendimiento programados)*100  </t>
    </r>
  </si>
  <si>
    <t>Formular y Desarrollar el 100% de la  oferta  Académica orientada a la formación en  la gestión aeronáutica  integral  y fortalecimiento  institucional con mediacion virtual.</t>
  </si>
  <si>
    <t>(Cursos Realizados  /Cursos Programados)*100</t>
  </si>
  <si>
    <t>(Actividades del Trimestre  realizadas /  Activid
ades del trimestre  programadas)*100</t>
  </si>
  <si>
    <r>
      <rPr>
        <sz val="12"/>
        <color theme="1"/>
        <rFont val="Arial"/>
        <family val="2"/>
      </rPr>
      <t>Oferta Académica desarrollad</t>
    </r>
    <r>
      <rPr>
        <strike/>
        <sz val="12"/>
        <color theme="1"/>
        <rFont val="Arial"/>
        <family val="2"/>
      </rPr>
      <t>a</t>
    </r>
  </si>
  <si>
    <t>Mediación virtual fortalecida</t>
  </si>
  <si>
    <t>Emitir el 1er informe anual de Seguridad Operacional y crear tableros para los eventos BIRD</t>
  </si>
  <si>
    <t>1. Definir la infraestructura de Ciudad region de acuerdo al estudio del espacio aéreo.</t>
  </si>
  <si>
    <t>1. Determinar los requerimientos operacionales que incluya el analisis del levantamiento de obstaculos.</t>
  </si>
  <si>
    <t>2.  Realizar el desarrollo de documentos precontractuales para la contratación de la Gerencia integral en la Ciudad Región ELDORADO</t>
  </si>
  <si>
    <t>3. Mantener actualizada la informacion sobre el traslado de los  tanques de combustible, construccion e implementacion de la nueva infraestructura de suministro de combustible  en el Aeropuerto El Dorado.</t>
  </si>
  <si>
    <t>4. Optimizar y fortalecer la coordinacion interinstitucional ANI/AEROCIVIL.</t>
  </si>
  <si>
    <t>Implementar medidas de manejo ambiental establecidas en la Licencia Ambiental para la optimización de la operación del Aeropuerto El Dorado</t>
  </si>
  <si>
    <t>6. Revisar la viabilidad  de aplicar el modelo de operación y mantenimiento aeroportuario en un aeropuerto administrado por la Aerocivil</t>
  </si>
  <si>
    <t>1.  Actualizar la hoja de ruta de las IP (Troncales de San Andres y Providencia ,Cali y Cartagena)</t>
  </si>
  <si>
    <t>4. Reporte AEROCIVIL OACI</t>
  </si>
  <si>
    <t xml:space="preserve">3. Verificacion y evaluación de la medición y reporte de las aerolineas </t>
  </si>
  <si>
    <t>5. Realizar reuniones de seguimiento a la implementación del Pla de Reducción de emisiones de CO2 (2 reuniones)</t>
  </si>
  <si>
    <t xml:space="preserve">6.  Lleva a nivel 3 la certificación de ACA (Airport Carbon Acreditation) a dos Aeropor </t>
  </si>
  <si>
    <t>1. Caracterizacion social  para 5 aeropuertos</t>
  </si>
  <si>
    <t>2. Fformulación del plan de Gestión social para 5 aeropuertos</t>
  </si>
  <si>
    <t>3. Socialización del Plan de gestión Social de los primeros 5 aeropuertos</t>
  </si>
  <si>
    <t>4. Implementación de medidas del Plan de gestión Social de los primeros 5 aeropuertos</t>
  </si>
  <si>
    <t>4. Promover con la ANI la incorporacion  de las ILE en los procesos de APP-IP</t>
  </si>
  <si>
    <t>1. Estructuración de las cualificaciones del sector de la aviación civil</t>
  </si>
  <si>
    <t xml:space="preserve">2. Determinar y contactar a entidades nacionales y extranjeras para la suscripción de los Memorandos de Entendimiento </t>
  </si>
  <si>
    <t>Avance de la ejecución del Plan de Auditorías 2021 tendiente a fortalecer situaciones que impacten el Fenecimiento de la Cuenta Fiscal.</t>
  </si>
  <si>
    <t>4. Implementar las estrategias establecidas por la Oficina de Comercializacion e Inversion en el tema de Ingresos no regulados.</t>
  </si>
  <si>
    <t xml:space="preserve">2.Aprobar e implementar el Manual de Funciones, Requisitos y Competencias Laborales y la Resolución de Grupos Internos de Trabajo ajustados a la nueva planta de la Aerocivil </t>
  </si>
  <si>
    <t xml:space="preserve">Procedimiento de gestión de Incidentes implementado
</t>
  </si>
  <si>
    <t>SECRETARIO (A) DE SISTEMAS OPERACIONAL - SSO
SECRETARIO (A) DE SEGURIDAD OPERACIONAL  Y DE LA AVIACIÓN CIVIL -  SSOAC</t>
  </si>
  <si>
    <t>ALTA DIRECCION</t>
  </si>
  <si>
    <t>Tener en funcionamiento el (XX)% del nuevo Modelo de Gestión de las Regionales Aeronáuticas</t>
  </si>
  <si>
    <t>ALTA DIRECCIÓN</t>
  </si>
  <si>
    <t>1. Actualizar el Estudio de Análisis Red Aeroportuaria para optimización, con  información suministrada de los años 2019 y 2020 de 53 aerodromos administrados por la Aerocivil.</t>
  </si>
  <si>
    <t>2. Presentar el estudio al Comité Directivo</t>
  </si>
  <si>
    <t xml:space="preserve">2. Definir actividades para cumplir metas 2022.  </t>
  </si>
  <si>
    <t>Revisar y definir el Plan de Acción 2022 a seguir para cumplir los compromisos del PEI 2022</t>
  </si>
  <si>
    <t>Complementar el concepto de operaciones para el Área terminal de Bogotá</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</si>
  <si>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</si>
  <si>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</si>
  <si>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</si>
  <si>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Estructurar e implementar un Programa de Proyección social  para fortalecer  la condición social, económica, cultural y ambiental  de las comunidades aledañas a los aeropuertos de servicios aereos esenciales -ASAE pendiente</t>
  </si>
  <si>
    <t>Lograr el 85% de implementación efectiva de los requerimientos definidos en las PQs de la auditoría USOAP, basados en la autoevalución de las areas de auditoría correspondientes a SSOAC</t>
  </si>
  <si>
    <t>Realizar monitoreo a los proyectos de enmienda a la regulacion aeronatica propuestos por la SSOAC</t>
  </si>
  <si>
    <t>Desarrollar y calificar la ejecución delas actividades asignadas por el Subdirector General.</t>
  </si>
  <si>
    <r>
      <t xml:space="preserve">3. Implementar el Estudio de Análisis Red Aeroportuaria para optimización en </t>
    </r>
    <r>
      <rPr>
        <sz val="12"/>
        <color rgb="FFFF0000"/>
        <rFont val="Arial"/>
        <family val="2"/>
      </rPr>
      <t>30%</t>
    </r>
    <r>
      <rPr>
        <sz val="12"/>
        <rFont val="Arial"/>
        <family val="2"/>
      </rPr>
      <t>, mediante un plan piloto.</t>
    </r>
  </si>
  <si>
    <r>
      <t xml:space="preserve">2. </t>
    </r>
    <r>
      <rPr>
        <sz val="12"/>
        <color rgb="FFFF0000"/>
        <rFont val="Arial"/>
        <family val="2"/>
      </rPr>
      <t>Fortalecer</t>
    </r>
    <r>
      <rPr>
        <sz val="12"/>
        <color theme="1"/>
        <rFont val="Arial"/>
        <family val="2"/>
      </rPr>
      <t xml:space="preserve"> el sistema MET con equipamiento que contribuya a disminuir las afectaciones por fenomenos meteorologicos adversos</t>
    </r>
  </si>
  <si>
    <r>
      <rPr>
        <u/>
        <sz val="12"/>
        <rFont val="Arial"/>
        <family val="2"/>
      </rPr>
      <t>Número de investigaciones eventos 2020 terminadas x 100 /</t>
    </r>
    <r>
      <rPr>
        <sz val="12"/>
        <rFont val="Arial"/>
        <family val="2"/>
      </rPr>
      <t xml:space="preserve"> Número de eventos ocurridos.</t>
    </r>
  </si>
  <si>
    <r>
      <rPr>
        <u/>
        <sz val="12"/>
        <rFont val="Arial"/>
        <family val="2"/>
      </rPr>
      <t>Número de investigaciones  de eventos 2021 terminadas x 100</t>
    </r>
    <r>
      <rPr>
        <sz val="12"/>
        <rFont val="Arial"/>
        <family val="2"/>
      </rPr>
      <t xml:space="preserve"> / eventos ocurridos en el año 2021.</t>
    </r>
  </si>
  <si>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</si>
  <si>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r>
      <t xml:space="preserve">Mediante: </t>
    </r>
    <r>
      <rPr>
        <sz val="12"/>
        <color indexed="9"/>
        <rFont val="Arial"/>
        <family val="2"/>
      </rPr>
      <t>Plan Anticorrupción y de Atención al Ciudadano</t>
    </r>
  </si>
  <si>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</si>
  <si>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Revisar y definir el Plan de Acción 2022 a seguir para cumplir los compromisos del PEI  2022</t>
  </si>
  <si>
    <t>Plane de acción definido con sus actividades 2022.</t>
  </si>
  <si>
    <t>Plan de acción definido con sus actividades año 2022.</t>
  </si>
  <si>
    <t>1. Definir Metas 2022.</t>
  </si>
  <si>
    <t>Planes de acción definidos con sus actividades año 2022.</t>
  </si>
  <si>
    <t>Planes de acción definido con sus actividades año 2022.</t>
  </si>
  <si>
    <t>1. FASE I
Diagnóstico.
Actividades de campo a ejecutar
Esquema básico</t>
  </si>
  <si>
    <r>
      <t xml:space="preserve">3. FASE II 
Anteproyecto
Diseños ingenieria estructural y complementarios
</t>
    </r>
    <r>
      <rPr>
        <sz val="12"/>
        <color rgb="FFFF0000"/>
        <rFont val="Arial"/>
        <family val="2"/>
      </rPr>
      <t xml:space="preserve">Presupuesto de obra
</t>
    </r>
    <r>
      <rPr>
        <sz val="12"/>
        <rFont val="Arial"/>
        <family val="2"/>
      </rPr>
      <t>Trámites</t>
    </r>
  </si>
  <si>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</si>
  <si>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</si>
  <si>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</si>
  <si>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</si>
  <si>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</si>
  <si>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</si>
  <si>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</si>
  <si>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4. Realizar mesas de trabajo virtuales con las contrapartes y formalizar las actividadesa realizar mediante las actas pertinentes </t>
  </si>
  <si>
    <t>1. Aplicación y mantenimiento de procedimientos para la Gestión de Riesgos del SMS.</t>
  </si>
  <si>
    <t>2. Aplicación del programa de instrucción para el SMS.</t>
  </si>
  <si>
    <t>3. Aplicación de procedimientos de comunicación para el SMS.</t>
  </si>
  <si>
    <t xml:space="preserve">4. Actualización del Manual de Seguridad Operacional Versión 3. </t>
  </si>
  <si>
    <t>1. Recopilar base de datos de la Gestión de Riesgos del SMS.</t>
  </si>
  <si>
    <t>2. De acuerdo a base de datos obtenida mediante la Gestión de Riesgos del SMS definir indicadores SPI (Safety Performance Indicators)</t>
  </si>
  <si>
    <t>3. Recopilar base de datos de la aplicación del programa de instrucción para el SMS impartido por el CEA.</t>
  </si>
  <si>
    <t>4. Recopilar base de datos de la comunicación a través de los medios oficiales para el SMS.</t>
  </si>
  <si>
    <t>1. Promoción de la Gestión de Riesgos del SMS.</t>
  </si>
  <si>
    <t>2. Promoción del aseguramiento de la seguridad operacional.</t>
  </si>
  <si>
    <t>3. Promoción del programa de instrucción para el SMS.</t>
  </si>
  <si>
    <t>1. Aplicación y mantenimiento de procedimientos para la Gestión de Riesgos del SMS para los aeropuertos de Cúcuta, Bucaramanga, San Andrés y El Dorado.</t>
  </si>
  <si>
    <t>2. Aplicación del programa de instrucción para el SMS para los aeropuertos de Cúcuta, Bucaramanga, San Andrés y El Dorado.</t>
  </si>
  <si>
    <t>3. Aplicación de los medios oficiales de comunicación para el SMS para los aeropuertos de Cúcuta, Bucaramanga, San Andrés y El Dorado.</t>
  </si>
  <si>
    <t xml:space="preserve">4. Socializar la Actualización del Manual de Seguridad Operacional Versión 3. </t>
  </si>
  <si>
    <t>1. Desarrollar las sesiones de armonización e integración del SMS en el Sistema Integrado de Gestión de la Entidad.</t>
  </si>
  <si>
    <t>2. Gestionar el cargue e inclusión en el Sistema Integrado de Gestión de la Entidad de los diferentes tipos de documentación generada por el Grupo SMS a fin de ser accesibles por todo el personal que integra las Direcciones de la SSO.</t>
  </si>
  <si>
    <t xml:space="preserve">2. Realizar el Diagnóstico que permita identificar la situación actual y necesidad del proceso, información generada por éste, aplicaciones y/o sistemas de información y recursos tecnológicos involucrados. Entregable: MPV 2: Documento de diagnóstico.
Texto inicial: 2. Hoja de ruta: Definir la hoja de ruta para la integración de interoperabilidad en la nube. </t>
  </si>
  <si>
    <t>3. Realizar el Diseño que permita identificar la situación deseada que atienda a la necesidad del proceso identificado, información requerida, sistemas de información y recursos tecnológicos necesarios para soportar los servicios priorizados. Entregable: MPV 3: Documento de diseño.
Texto inicial: 3. Diseño: Identificar hitos y fases del proyecto de interoperabilidad en la nube.</t>
  </si>
  <si>
    <t xml:space="preserve">4. Implementar la arquitectura definida y transferir soluciones a operación de acuerdo con los servicios priorizados. Entregables:
MPV 4: Implementar arquitectura en la nube
MPV 5: Implementar aplicaciones y/o sistemas de información definidos en la nube
MPV 6: Implementar estrategia de Uso y Apropiación
MPV 7: Planear, implementar, transferir a la operación y poner en marcha la nueva solución digital.
4. Implementación: 
Desarrollar las actividades de la hoja de ruta de interoperabilidad en la nube. </t>
  </si>
  <si>
    <t>Alma Isabel Roncallo Díaz</t>
  </si>
  <si>
    <t>Jorge Cuenca – Héctor Pomar</t>
  </si>
  <si>
    <t>Luz Melba Castañeda Lizarazo - Marta Barrera</t>
  </si>
  <si>
    <t>Hernando Andrés Cifuentes – Héctor Pomar</t>
  </si>
  <si>
    <t>GRUPO DE CERTIFICACIÓN DE PRODUCTOS AERONÁUTICOS</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</si>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</sst>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family val="2"/>
      <scheme val="minor"/>
    </font>
    <font>
      <sz val="12"/>
      <color theme="1"/>
      <name val="Calibri"/>
      <family val="2"/>
      <scheme val="minor"/>
    </font>
    <font>
      <sz val="12"/>
      <color theme="0"/>
      <name val="Calibri"/>
      <family val="2"/>
      <scheme val="minor"/>
    </font>
    <font>
      <b/>
      <sz val="9"/>
      <color indexed="81"/>
      <name val="Tahoma"/>
      <family val="2"/>
    </font>
    <font>
      <sz val="9"/>
      <color indexed="81"/>
      <name val="Tahoma"/>
      <family val="2"/>
    </font>
    <font>
      <sz val="11"/>
      <color theme="1"/>
      <name val="Calibri"/>
      <family val="2"/>
      <scheme val="minor"/>
    </font>
    <font>
      <sz val="10"/>
      <name val="Arial"/>
      <family val="2"/>
    </font>
    <font>
      <b/>
      <sz val="9"/>
      <color rgb="FF000000"/>
      <name val="Tahoma"/>
      <family val="2"/>
    </font>
    <font>
      <sz val="9"/>
      <color rgb="FF000000"/>
      <name val="Tahoma"/>
      <family val="2"/>
    </font>
    <font>
      <sz val="12"/>
      <name val="Arial"/>
      <family val="2"/>
    </font>
    <font>
      <sz val="12"/>
      <color theme="1"/>
      <name val="Arial"/>
      <family val="2"/>
    </font>
    <font>
      <b/>
      <sz val="12"/>
      <color rgb="FFFF0000"/>
      <name val="Arial"/>
      <family val="2"/>
    </font>
    <font>
      <b/>
      <sz val="12"/>
      <color theme="1"/>
      <name val="Arial"/>
      <family val="2"/>
    </font>
    <font>
      <strike/>
      <sz val="12"/>
      <color theme="1"/>
      <name val="Arial"/>
      <family val="2"/>
    </font>
    <font>
      <sz val="12"/>
      <color rgb="FFFF0000"/>
      <name val="Arial"/>
      <family val="2"/>
    </font>
    <font>
      <b/>
      <sz val="12"/>
      <color theme="0"/>
      <name val="Arial"/>
      <family val="2"/>
    </font>
    <font>
      <sz val="14"/>
      <color theme="1"/>
      <name val="Calibri"/>
      <family val="2"/>
      <scheme val="minor"/>
    </font>
    <font>
      <b/>
      <sz val="16"/>
      <color rgb="FF0070C0"/>
      <name val="Arial"/>
      <family val="2"/>
    </font>
    <font>
      <b/>
      <sz val="16"/>
      <color rgb="FFFF0000"/>
      <name val="Arial"/>
      <family val="2"/>
    </font>
    <font>
      <b/>
      <sz val="9"/>
      <color theme="0"/>
      <name val="Arial"/>
      <family val="2"/>
    </font>
    <font>
      <b/>
      <sz val="10"/>
      <color theme="0"/>
      <name val="Arial"/>
      <family val="2"/>
    </font>
    <font>
      <b/>
      <sz val="10"/>
      <color rgb="FFFFFF00"/>
      <name val="Arial"/>
      <family val="2"/>
    </font>
    <font>
      <b/>
      <sz val="10"/>
      <color rgb="FFFF0000"/>
      <name val="Arial"/>
      <family val="2"/>
    </font>
    <font>
      <sz val="10"/>
      <color theme="1"/>
      <name val="Arial"/>
      <family val="2"/>
    </font>
    <font>
      <b/>
      <sz val="12"/>
      <color rgb="FF000000"/>
      <name val="Arial"/>
      <family val="2"/>
    </font>
    <font>
      <b/>
      <sz val="9"/>
      <color theme="1"/>
      <name val="Arial"/>
      <family val="2"/>
    </font>
    <font>
      <b/>
      <sz val="14"/>
      <name val="Arial"/>
      <family val="2"/>
    </font>
    <font>
      <sz val="9"/>
      <color theme="1"/>
      <name val="Arial"/>
      <family val="2"/>
    </font>
    <font>
      <u/>
      <sz val="12"/>
      <name val="Arial"/>
      <family val="2"/>
    </font>
    <font>
      <sz val="9"/>
      <color rgb="FF000000"/>
      <name val="Arial"/>
      <family val="2"/>
    </font>
    <font>
      <sz val="9"/>
      <name val="Arial"/>
      <family val="2"/>
    </font>
    <font>
      <b/>
      <sz val="16"/>
      <color theme="4"/>
      <name val="Arial"/>
      <family val="2"/>
    </font>
    <font>
      <sz val="12"/>
      <color rgb="FF000000"/>
      <name val="Arial"/>
      <family val="2"/>
    </font>
    <font>
      <b/>
      <sz val="11"/>
      <color theme="0"/>
      <name val="Arial"/>
      <family val="2"/>
    </font>
    <font>
      <b/>
      <sz val="10"/>
      <color theme="1"/>
      <name val="Arial"/>
      <family val="2"/>
    </font>
    <font>
      <sz val="10"/>
      <color rgb="FF000000"/>
      <name val="Arial"/>
      <family val="2"/>
    </font>
    <font>
      <sz val="12"/>
      <color indexed="9"/>
      <name val="Arial"/>
      <family val="2"/>
    </font>
    <font>
      <sz val="12"/>
      <color indexed="8"/>
      <name val="Arial"/>
      <family val="2"/>
    </font>
    <font>
      <b/>
      <sz val="16"/>
      <color theme="8" tint="-0.249977111117893"/>
      <name val="Arial"/>
      <family val="2"/>
    </font>
    <font>
      <sz val="16"/>
      <color theme="1"/>
      <name val="Arial"/>
      <family val="2"/>
    </font>
    <font>
      <sz val="14"/>
      <color theme="1"/>
      <name val="Arial"/>
      <family val="2"/>
    </font>
    <font>
      <b/>
      <sz val="14"/>
      <color theme="1"/>
      <name val="Arial Narrow"/>
      <family val="2"/>
    </font>
  </fonts>
  <fills count="27">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rgb="FF000000"/>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D966"/>
        <bgColor rgb="FF000000"/>
      </patternFill>
    </fill>
    <fill>
      <patternFill patternType="solid">
        <fgColor rgb="FFD9D9D9"/>
        <bgColor rgb="FF000000"/>
      </patternFill>
    </fill>
    <fill>
      <patternFill patternType="solid">
        <fgColor theme="9" tint="0.79998168889431442"/>
        <bgColor indexed="64"/>
      </patternFill>
    </fill>
    <fill>
      <patternFill patternType="solid">
        <fgColor rgb="FF92D050"/>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style="thin">
        <color rgb="FF000000"/>
      </right>
      <top/>
      <bottom/>
      <diagonal/>
    </border>
    <border>
      <left/>
      <right style="medium">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rgb="FF000000"/>
      </left>
      <right style="medium">
        <color indexed="64"/>
      </right>
      <top/>
      <bottom style="thin">
        <color rgb="FF000000"/>
      </bottom>
      <diagonal/>
    </border>
    <border>
      <left style="medium">
        <color indexed="64"/>
      </left>
      <right style="medium">
        <color indexed="64"/>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medium">
        <color indexed="64"/>
      </right>
      <top style="hair">
        <color indexed="64"/>
      </top>
      <bottom style="thin">
        <color rgb="FF000000"/>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thin">
        <color auto="1"/>
      </right>
      <top style="medium">
        <color auto="1"/>
      </top>
      <bottom style="hair">
        <color auto="1"/>
      </bottom>
      <diagonal/>
    </border>
    <border>
      <left/>
      <right style="thin">
        <color auto="1"/>
      </right>
      <top/>
      <bottom style="thin">
        <color auto="1"/>
      </bottom>
      <diagonal/>
    </border>
    <border>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medium">
        <color rgb="FF000000"/>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5" fillId="0" borderId="0" applyFont="0" applyFill="0" applyBorder="0" applyAlignment="0" applyProtection="0"/>
    <xf numFmtId="0" fontId="6" fillId="0" borderId="0"/>
  </cellStyleXfs>
  <cellXfs count="1411">
    <xf numFmtId="0" fontId="0" fillId="0" borderId="0" xfId="0"/>
    <xf numFmtId="1" fontId="10" fillId="25" borderId="0" xfId="0" applyNumberFormat="1" applyFont="1" applyFill="1" applyAlignment="1">
      <alignment horizontal="center" vertical="center" wrapText="1"/>
    </xf>
    <xf numFmtId="10" fontId="12" fillId="7" borderId="5" xfId="3" applyNumberFormat="1" applyFont="1" applyFill="1" applyBorder="1" applyAlignment="1">
      <alignment horizontal="center" vertical="center" textRotation="90"/>
    </xf>
    <xf numFmtId="0" fontId="19" fillId="3" borderId="79" xfId="0" applyFont="1" applyFill="1" applyBorder="1" applyAlignment="1">
      <alignment horizontal="center" vertical="center"/>
    </xf>
    <xf numFmtId="0" fontId="10" fillId="0" borderId="0" xfId="0" applyFont="1"/>
    <xf numFmtId="0" fontId="20" fillId="4" borderId="79" xfId="2" applyFont="1" applyFill="1" applyBorder="1" applyAlignment="1">
      <alignment horizontal="center" vertical="center" wrapText="1"/>
    </xf>
    <xf numFmtId="0" fontId="20" fillId="4" borderId="115" xfId="2" applyFont="1" applyFill="1" applyBorder="1" applyAlignment="1">
      <alignment horizontal="center" vertical="center" wrapText="1"/>
    </xf>
    <xf numFmtId="0" fontId="21" fillId="4" borderId="92" xfId="2" applyFont="1" applyFill="1" applyBorder="1" applyAlignment="1">
      <alignment horizontal="center" vertical="center" wrapText="1"/>
    </xf>
    <xf numFmtId="0" fontId="22" fillId="4" borderId="12" xfId="2" applyFont="1" applyFill="1" applyBorder="1" applyAlignment="1">
      <alignment horizontal="center" vertical="center" wrapText="1"/>
    </xf>
    <xf numFmtId="0" fontId="20" fillId="4" borderId="12" xfId="2" applyFont="1" applyFill="1" applyBorder="1" applyAlignment="1">
      <alignment horizontal="center" vertical="center" wrapText="1"/>
    </xf>
    <xf numFmtId="17" fontId="20" fillId="4" borderId="79" xfId="2" applyNumberFormat="1"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116" xfId="2" applyFont="1" applyFill="1" applyBorder="1" applyAlignment="1">
      <alignment horizontal="center" vertical="center" wrapText="1"/>
    </xf>
    <xf numFmtId="0" fontId="23" fillId="0" borderId="0" xfId="0" applyFont="1"/>
    <xf numFmtId="0" fontId="12" fillId="0" borderId="21" xfId="0" applyFont="1" applyBorder="1" applyAlignment="1">
      <alignment horizontal="center" vertical="center"/>
    </xf>
    <xf numFmtId="10" fontId="12" fillId="0" borderId="7" xfId="0" applyNumberFormat="1" applyFont="1" applyBorder="1" applyAlignment="1">
      <alignment horizontal="center" vertical="center"/>
    </xf>
    <xf numFmtId="10" fontId="12" fillId="0" borderId="45" xfId="0" applyNumberFormat="1" applyFont="1" applyBorder="1" applyAlignment="1">
      <alignment horizontal="center" vertical="center"/>
    </xf>
    <xf numFmtId="10" fontId="24" fillId="0" borderId="45" xfId="0" applyNumberFormat="1" applyFont="1" applyBorder="1" applyAlignment="1">
      <alignment horizontal="center" vertical="center"/>
    </xf>
    <xf numFmtId="10" fontId="12" fillId="0" borderId="15" xfId="0" applyNumberFormat="1" applyFont="1" applyBorder="1" applyAlignment="1">
      <alignment horizontal="center" vertical="center"/>
    </xf>
    <xf numFmtId="10" fontId="10" fillId="0" borderId="7" xfId="3" applyNumberFormat="1" applyFont="1" applyBorder="1" applyAlignment="1">
      <alignment horizontal="center" vertical="center"/>
    </xf>
    <xf numFmtId="10" fontId="10" fillId="0" borderId="12" xfId="3" applyNumberFormat="1" applyFont="1" applyBorder="1" applyAlignment="1">
      <alignment horizontal="center" vertical="center"/>
    </xf>
    <xf numFmtId="10" fontId="12" fillId="0" borderId="80" xfId="3" applyNumberFormat="1" applyFont="1" applyBorder="1" applyAlignment="1">
      <alignment horizontal="center" vertical="center"/>
    </xf>
    <xf numFmtId="0" fontId="19" fillId="4" borderId="79" xfId="2" applyFont="1" applyFill="1" applyBorder="1" applyAlignment="1">
      <alignment horizontal="center" vertical="center" wrapText="1"/>
    </xf>
    <xf numFmtId="0" fontId="12" fillId="6" borderId="28" xfId="0" applyFont="1" applyFill="1" applyBorder="1" applyAlignment="1">
      <alignment horizontal="center" vertical="center"/>
    </xf>
    <xf numFmtId="10" fontId="11" fillId="6" borderId="30" xfId="0" applyNumberFormat="1" applyFont="1" applyFill="1" applyBorder="1" applyAlignment="1">
      <alignment horizontal="center" vertical="center"/>
    </xf>
    <xf numFmtId="10" fontId="11" fillId="6" borderId="29" xfId="0" applyNumberFormat="1" applyFont="1" applyFill="1" applyBorder="1" applyAlignment="1">
      <alignment horizontal="center" vertical="center"/>
    </xf>
    <xf numFmtId="10" fontId="10" fillId="6" borderId="30" xfId="3" applyNumberFormat="1" applyFont="1" applyFill="1" applyBorder="1" applyAlignment="1">
      <alignment horizontal="center" vertical="center"/>
    </xf>
    <xf numFmtId="10" fontId="10" fillId="6" borderId="31" xfId="3" applyNumberFormat="1" applyFont="1" applyFill="1" applyBorder="1" applyAlignment="1">
      <alignment horizontal="center" vertical="center"/>
    </xf>
    <xf numFmtId="10" fontId="12" fillId="6" borderId="32" xfId="3" applyNumberFormat="1" applyFont="1" applyFill="1" applyBorder="1" applyAlignment="1">
      <alignment horizontal="center" vertical="center"/>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12" fillId="0" borderId="33" xfId="0" applyFont="1" applyBorder="1" applyAlignment="1">
      <alignment horizontal="center" vertical="center"/>
    </xf>
    <xf numFmtId="10" fontId="12" fillId="0" borderId="8" xfId="0" applyNumberFormat="1" applyFont="1" applyBorder="1" applyAlignment="1">
      <alignment horizontal="center" vertical="center"/>
    </xf>
    <xf numFmtId="10" fontId="12" fillId="0" borderId="49" xfId="0" applyNumberFormat="1" applyFont="1" applyBorder="1" applyAlignment="1">
      <alignment horizontal="center" vertical="center"/>
    </xf>
    <xf numFmtId="10" fontId="24" fillId="0" borderId="49" xfId="0" applyNumberFormat="1" applyFont="1" applyBorder="1" applyAlignment="1">
      <alignment horizontal="center" vertical="center"/>
    </xf>
    <xf numFmtId="10" fontId="12" fillId="0" borderId="50" xfId="0" applyNumberFormat="1" applyFont="1" applyBorder="1" applyAlignment="1">
      <alignment horizontal="center" vertical="center"/>
    </xf>
    <xf numFmtId="10" fontId="10" fillId="0" borderId="8" xfId="3" applyNumberFormat="1" applyFont="1" applyBorder="1" applyAlignment="1">
      <alignment horizontal="center" vertical="center"/>
    </xf>
    <xf numFmtId="10" fontId="10" fillId="0" borderId="13" xfId="3" applyNumberFormat="1" applyFont="1" applyBorder="1" applyAlignment="1">
      <alignment horizontal="center" vertical="center"/>
    </xf>
    <xf numFmtId="10" fontId="12" fillId="0" borderId="83" xfId="3" applyNumberFormat="1" applyFont="1" applyBorder="1" applyAlignment="1">
      <alignment horizontal="center" vertical="center"/>
    </xf>
    <xf numFmtId="0" fontId="27" fillId="0" borderId="18"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8" xfId="0" applyFont="1" applyBorder="1"/>
    <xf numFmtId="0" fontId="27" fillId="0" borderId="33" xfId="0" applyFont="1" applyBorder="1"/>
    <xf numFmtId="0" fontId="12" fillId="0" borderId="35" xfId="0" applyFont="1" applyBorder="1" applyAlignment="1">
      <alignment horizontal="center" vertical="center"/>
    </xf>
    <xf numFmtId="0" fontId="12" fillId="6" borderId="40" xfId="0" applyFont="1" applyFill="1" applyBorder="1" applyAlignment="1">
      <alignment horizontal="center" vertical="center"/>
    </xf>
    <xf numFmtId="10" fontId="11" fillId="6" borderId="6" xfId="0" applyNumberFormat="1" applyFont="1" applyFill="1" applyBorder="1" applyAlignment="1">
      <alignment horizontal="center" vertical="center"/>
    </xf>
    <xf numFmtId="10" fontId="11" fillId="6" borderId="41" xfId="0" applyNumberFormat="1" applyFont="1" applyFill="1" applyBorder="1" applyAlignment="1">
      <alignment horizontal="center" vertical="center"/>
    </xf>
    <xf numFmtId="10" fontId="10" fillId="6" borderId="6" xfId="3" applyNumberFormat="1" applyFont="1" applyFill="1" applyBorder="1" applyAlignment="1">
      <alignment horizontal="center" vertical="center"/>
    </xf>
    <xf numFmtId="10" fontId="10" fillId="6" borderId="11" xfId="3" applyNumberFormat="1" applyFont="1" applyFill="1" applyBorder="1" applyAlignment="1">
      <alignment horizontal="center" vertical="center"/>
    </xf>
    <xf numFmtId="10" fontId="12" fillId="6" borderId="42" xfId="3" applyNumberFormat="1" applyFont="1" applyFill="1" applyBorder="1" applyAlignment="1">
      <alignment horizontal="center" vertical="center"/>
    </xf>
    <xf numFmtId="10" fontId="12" fillId="0" borderId="87" xfId="0" applyNumberFormat="1" applyFont="1" applyBorder="1" applyAlignment="1">
      <alignment horizontal="center" vertical="center"/>
    </xf>
    <xf numFmtId="10" fontId="12" fillId="0" borderId="23" xfId="3" applyNumberFormat="1" applyFont="1" applyBorder="1" applyAlignment="1">
      <alignment horizontal="center" vertical="center"/>
    </xf>
    <xf numFmtId="10" fontId="11" fillId="6" borderId="88" xfId="0" applyNumberFormat="1" applyFont="1" applyFill="1" applyBorder="1" applyAlignment="1">
      <alignment horizontal="center" vertical="center"/>
    </xf>
    <xf numFmtId="10" fontId="12" fillId="6" borderId="47" xfId="3" applyNumberFormat="1" applyFont="1" applyFill="1" applyBorder="1" applyAlignment="1">
      <alignment horizontal="center" vertical="center"/>
    </xf>
    <xf numFmtId="10" fontId="11" fillId="24" borderId="29" xfId="0" applyNumberFormat="1" applyFont="1" applyFill="1" applyBorder="1" applyAlignment="1">
      <alignment horizontal="center" vertical="center"/>
    </xf>
    <xf numFmtId="10" fontId="11" fillId="6" borderId="16" xfId="0" applyNumberFormat="1" applyFont="1" applyFill="1" applyBorder="1" applyAlignment="1">
      <alignment horizontal="center" vertical="center"/>
    </xf>
    <xf numFmtId="10" fontId="11" fillId="6" borderId="95" xfId="0" applyNumberFormat="1" applyFont="1" applyFill="1" applyBorder="1" applyAlignment="1">
      <alignment horizontal="center" vertical="center"/>
    </xf>
    <xf numFmtId="10" fontId="11" fillId="24" borderId="41" xfId="0" applyNumberFormat="1" applyFont="1" applyFill="1" applyBorder="1" applyAlignment="1">
      <alignment horizontal="center" vertical="center"/>
    </xf>
    <xf numFmtId="10" fontId="11" fillId="6" borderId="14" xfId="0" applyNumberFormat="1" applyFont="1" applyFill="1" applyBorder="1" applyAlignment="1">
      <alignment horizontal="center" vertical="center"/>
    </xf>
    <xf numFmtId="10" fontId="12" fillId="6" borderId="58" xfId="3" applyNumberFormat="1" applyFont="1" applyFill="1" applyBorder="1" applyAlignment="1">
      <alignment horizontal="center" vertical="center"/>
    </xf>
    <xf numFmtId="10" fontId="10" fillId="0" borderId="37" xfId="3" applyNumberFormat="1" applyFont="1" applyBorder="1" applyAlignment="1">
      <alignment horizontal="center" vertical="center"/>
    </xf>
    <xf numFmtId="10" fontId="10" fillId="0" borderId="38" xfId="3" applyNumberFormat="1" applyFont="1" applyBorder="1" applyAlignment="1">
      <alignment horizontal="center" vertical="center"/>
    </xf>
    <xf numFmtId="10" fontId="12" fillId="0" borderId="39" xfId="3" applyNumberFormat="1" applyFont="1" applyBorder="1" applyAlignment="1">
      <alignment horizontal="center" vertical="center"/>
    </xf>
    <xf numFmtId="10" fontId="11" fillId="6" borderId="43" xfId="0" applyNumberFormat="1" applyFont="1" applyFill="1" applyBorder="1" applyAlignment="1">
      <alignment horizontal="center" vertical="center"/>
    </xf>
    <xf numFmtId="10" fontId="12" fillId="0" borderId="114" xfId="0" applyNumberFormat="1" applyFont="1" applyBorder="1" applyAlignment="1">
      <alignment horizontal="center" vertical="center"/>
    </xf>
    <xf numFmtId="10" fontId="12" fillId="0" borderId="36" xfId="0" applyNumberFormat="1" applyFont="1" applyBorder="1" applyAlignment="1">
      <alignment horizontal="center" vertical="center"/>
    </xf>
    <xf numFmtId="10" fontId="12" fillId="0" borderId="17" xfId="0" applyNumberFormat="1" applyFont="1" applyBorder="1" applyAlignment="1">
      <alignment horizontal="center" vertical="center"/>
    </xf>
    <xf numFmtId="10" fontId="12" fillId="0" borderId="48" xfId="3" applyNumberFormat="1" applyFont="1" applyBorder="1" applyAlignment="1">
      <alignment horizontal="center" vertical="center"/>
    </xf>
    <xf numFmtId="10" fontId="12" fillId="0" borderId="92" xfId="0" applyNumberFormat="1" applyFont="1" applyBorder="1" applyAlignment="1">
      <alignment horizontal="center" vertical="center"/>
    </xf>
    <xf numFmtId="10" fontId="12" fillId="0" borderId="51" xfId="3" applyNumberFormat="1" applyFont="1" applyBorder="1" applyAlignment="1">
      <alignment horizontal="center" vertical="center"/>
    </xf>
    <xf numFmtId="10" fontId="12" fillId="0" borderId="92" xfId="3" applyNumberFormat="1" applyFont="1" applyBorder="1" applyAlignment="1">
      <alignment horizontal="center" vertical="center"/>
    </xf>
    <xf numFmtId="10" fontId="12" fillId="0" borderId="45" xfId="3" applyNumberFormat="1" applyFont="1" applyBorder="1" applyAlignment="1">
      <alignment horizontal="center" vertical="center"/>
    </xf>
    <xf numFmtId="10" fontId="12" fillId="0" borderId="15" xfId="3" applyNumberFormat="1" applyFont="1" applyBorder="1" applyAlignment="1">
      <alignment horizontal="center" vertical="center"/>
    </xf>
    <xf numFmtId="10" fontId="11" fillId="6" borderId="88" xfId="3" applyNumberFormat="1" applyFont="1" applyFill="1" applyBorder="1" applyAlignment="1">
      <alignment horizontal="center" vertical="center"/>
    </xf>
    <xf numFmtId="10" fontId="11" fillId="6" borderId="29" xfId="3" applyNumberFormat="1" applyFont="1" applyFill="1" applyBorder="1" applyAlignment="1">
      <alignment horizontal="center" vertical="center"/>
    </xf>
    <xf numFmtId="10" fontId="11" fillId="6" borderId="16" xfId="3" applyNumberFormat="1" applyFont="1" applyFill="1" applyBorder="1" applyAlignment="1">
      <alignment horizontal="center" vertical="center"/>
    </xf>
    <xf numFmtId="10" fontId="12" fillId="0" borderId="87" xfId="3" applyNumberFormat="1" applyFont="1" applyBorder="1" applyAlignment="1">
      <alignment horizontal="center" vertical="center"/>
    </xf>
    <xf numFmtId="10" fontId="12" fillId="0" borderId="49" xfId="3" applyNumberFormat="1" applyFont="1" applyBorder="1" applyAlignment="1">
      <alignment horizontal="center" vertical="center"/>
    </xf>
    <xf numFmtId="10" fontId="12" fillId="0" borderId="50" xfId="3" applyNumberFormat="1" applyFont="1" applyBorder="1" applyAlignment="1">
      <alignment horizontal="center" vertical="center"/>
    </xf>
    <xf numFmtId="10" fontId="11" fillId="6" borderId="87" xfId="3" applyNumberFormat="1" applyFont="1" applyFill="1" applyBorder="1" applyAlignment="1">
      <alignment horizontal="center" vertical="center"/>
    </xf>
    <xf numFmtId="10" fontId="11" fillId="6" borderId="49" xfId="3" applyNumberFormat="1" applyFont="1" applyFill="1" applyBorder="1" applyAlignment="1">
      <alignment horizontal="center" vertical="center"/>
    </xf>
    <xf numFmtId="10" fontId="11" fillId="24" borderId="49" xfId="0" applyNumberFormat="1" applyFont="1" applyFill="1" applyBorder="1" applyAlignment="1">
      <alignment horizontal="center" vertical="center"/>
    </xf>
    <xf numFmtId="10" fontId="11" fillId="6" borderId="50" xfId="3" applyNumberFormat="1" applyFont="1" applyFill="1" applyBorder="1" applyAlignment="1">
      <alignment horizontal="center" vertical="center"/>
    </xf>
    <xf numFmtId="10" fontId="10" fillId="6" borderId="8" xfId="3" applyNumberFormat="1" applyFont="1" applyFill="1" applyBorder="1" applyAlignment="1">
      <alignment horizontal="center" vertical="center"/>
    </xf>
    <xf numFmtId="10" fontId="10" fillId="6" borderId="13" xfId="3" applyNumberFormat="1" applyFont="1" applyFill="1" applyBorder="1" applyAlignment="1">
      <alignment horizontal="center" vertical="center"/>
    </xf>
    <xf numFmtId="10" fontId="12" fillId="6" borderId="23" xfId="3"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10" fontId="12" fillId="0" borderId="37" xfId="0" applyNumberFormat="1" applyFont="1" applyBorder="1" applyAlignment="1">
      <alignment horizontal="center" vertical="center"/>
    </xf>
    <xf numFmtId="10" fontId="12" fillId="14" borderId="17" xfId="0" applyNumberFormat="1" applyFont="1" applyFill="1" applyBorder="1" applyAlignment="1">
      <alignment horizontal="center" vertical="center"/>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10" fontId="12" fillId="0" borderId="111" xfId="0" applyNumberFormat="1" applyFont="1" applyBorder="1" applyAlignment="1">
      <alignment horizontal="center" vertical="center"/>
    </xf>
    <xf numFmtId="10" fontId="12" fillId="0" borderId="60" xfId="0" applyNumberFormat="1" applyFont="1" applyBorder="1" applyAlignment="1">
      <alignment horizontal="center" vertical="center"/>
    </xf>
    <xf numFmtId="10" fontId="24" fillId="0" borderId="60" xfId="0" applyNumberFormat="1" applyFont="1" applyBorder="1" applyAlignment="1">
      <alignment horizontal="center" vertical="center"/>
    </xf>
    <xf numFmtId="10" fontId="12" fillId="0" borderId="61" xfId="0" applyNumberFormat="1" applyFont="1" applyBorder="1" applyAlignment="1">
      <alignment horizontal="center" vertical="center"/>
    </xf>
    <xf numFmtId="10" fontId="10" fillId="0" borderId="59" xfId="3" applyNumberFormat="1" applyFont="1" applyBorder="1" applyAlignment="1">
      <alignment horizontal="center" vertical="center"/>
    </xf>
    <xf numFmtId="10" fontId="10" fillId="0" borderId="62" xfId="3" applyNumberFormat="1" applyFont="1" applyBorder="1" applyAlignment="1">
      <alignment horizontal="center" vertical="center"/>
    </xf>
    <xf numFmtId="10" fontId="12" fillId="0" borderId="63" xfId="3" applyNumberFormat="1" applyFont="1" applyBorder="1" applyAlignment="1">
      <alignment horizontal="center" vertical="center"/>
    </xf>
    <xf numFmtId="10" fontId="11" fillId="6" borderId="113" xfId="0" applyNumberFormat="1" applyFont="1" applyFill="1" applyBorder="1" applyAlignment="1">
      <alignment horizontal="center" vertical="center"/>
    </xf>
    <xf numFmtId="10" fontId="11" fillId="6" borderId="65" xfId="0" applyNumberFormat="1" applyFont="1" applyFill="1" applyBorder="1" applyAlignment="1">
      <alignment horizontal="center" vertical="center"/>
    </xf>
    <xf numFmtId="10" fontId="11" fillId="6" borderId="66" xfId="0" applyNumberFormat="1" applyFont="1" applyFill="1" applyBorder="1" applyAlignment="1">
      <alignment horizontal="center" vertical="center"/>
    </xf>
    <xf numFmtId="10" fontId="10" fillId="6" borderId="64" xfId="3" applyNumberFormat="1" applyFont="1" applyFill="1" applyBorder="1" applyAlignment="1">
      <alignment horizontal="center" vertical="center"/>
    </xf>
    <xf numFmtId="10" fontId="10" fillId="6" borderId="67" xfId="3" applyNumberFormat="1" applyFont="1" applyFill="1" applyBorder="1" applyAlignment="1">
      <alignment horizontal="center" vertical="center"/>
    </xf>
    <xf numFmtId="10" fontId="12" fillId="6" borderId="68" xfId="3" applyNumberFormat="1" applyFont="1" applyFill="1" applyBorder="1" applyAlignment="1">
      <alignment horizontal="center" vertical="center"/>
    </xf>
    <xf numFmtId="10" fontId="12" fillId="0" borderId="113" xfId="0" applyNumberFormat="1" applyFont="1" applyBorder="1" applyAlignment="1">
      <alignment horizontal="center" vertical="center"/>
    </xf>
    <xf numFmtId="10" fontId="12" fillId="0" borderId="65" xfId="0" applyNumberFormat="1" applyFont="1" applyBorder="1" applyAlignment="1">
      <alignment horizontal="center" vertical="center"/>
    </xf>
    <xf numFmtId="10" fontId="24" fillId="0" borderId="29" xfId="0" applyNumberFormat="1" applyFont="1" applyBorder="1" applyAlignment="1">
      <alignment horizontal="center" vertical="center"/>
    </xf>
    <xf numFmtId="10" fontId="12" fillId="0" borderId="66" xfId="0" applyNumberFormat="1" applyFont="1" applyBorder="1" applyAlignment="1">
      <alignment horizontal="center" vertical="center"/>
    </xf>
    <xf numFmtId="10" fontId="10" fillId="0" borderId="64" xfId="3" applyNumberFormat="1" applyFont="1" applyBorder="1" applyAlignment="1">
      <alignment horizontal="center" vertical="center"/>
    </xf>
    <xf numFmtId="10" fontId="10" fillId="0" borderId="67" xfId="3" applyNumberFormat="1" applyFont="1" applyBorder="1" applyAlignment="1">
      <alignment horizontal="center" vertical="center"/>
    </xf>
    <xf numFmtId="10" fontId="12" fillId="0" borderId="68" xfId="3" applyNumberFormat="1" applyFont="1" applyBorder="1" applyAlignment="1">
      <alignment horizontal="center" vertical="center"/>
    </xf>
    <xf numFmtId="10" fontId="11" fillId="6" borderId="129" xfId="0" applyNumberFormat="1" applyFont="1" applyFill="1" applyBorder="1" applyAlignment="1">
      <alignment horizontal="center" vertical="center"/>
    </xf>
    <xf numFmtId="10" fontId="11" fillId="6" borderId="100" xfId="0" applyNumberFormat="1" applyFont="1" applyFill="1" applyBorder="1" applyAlignment="1">
      <alignment horizontal="center" vertical="center"/>
    </xf>
    <xf numFmtId="10" fontId="11" fillId="6" borderId="101" xfId="0" applyNumberFormat="1" applyFont="1" applyFill="1" applyBorder="1" applyAlignment="1">
      <alignment horizontal="center" vertical="center"/>
    </xf>
    <xf numFmtId="10" fontId="10" fillId="6" borderId="97" xfId="3" applyNumberFormat="1" applyFont="1" applyFill="1" applyBorder="1" applyAlignment="1">
      <alignment horizontal="center" vertical="center"/>
    </xf>
    <xf numFmtId="10" fontId="10" fillId="6" borderId="98" xfId="3" applyNumberFormat="1" applyFont="1" applyFill="1" applyBorder="1" applyAlignment="1">
      <alignment horizontal="center" vertical="center"/>
    </xf>
    <xf numFmtId="10" fontId="12" fillId="6" borderId="99" xfId="3" applyNumberFormat="1" applyFont="1" applyFill="1" applyBorder="1" applyAlignment="1">
      <alignment horizontal="center" vertical="center"/>
    </xf>
    <xf numFmtId="10" fontId="10" fillId="0" borderId="8" xfId="1" applyNumberFormat="1" applyFont="1" applyBorder="1" applyAlignment="1">
      <alignment horizontal="center" vertical="center"/>
    </xf>
    <xf numFmtId="10" fontId="10" fillId="0" borderId="13" xfId="1" applyNumberFormat="1" applyFont="1" applyBorder="1" applyAlignment="1">
      <alignment horizontal="center" vertical="center"/>
    </xf>
    <xf numFmtId="10" fontId="12" fillId="0" borderId="83" xfId="1" applyNumberFormat="1" applyFont="1" applyBorder="1" applyAlignment="1">
      <alignment horizontal="center" vertical="center"/>
    </xf>
    <xf numFmtId="10" fontId="10" fillId="6" borderId="30" xfId="1" applyNumberFormat="1" applyFont="1" applyFill="1" applyBorder="1" applyAlignment="1">
      <alignment horizontal="center" vertical="center"/>
    </xf>
    <xf numFmtId="10" fontId="10" fillId="6" borderId="31" xfId="1" applyNumberFormat="1" applyFont="1" applyFill="1" applyBorder="1" applyAlignment="1">
      <alignment horizontal="center" vertical="center"/>
    </xf>
    <xf numFmtId="10" fontId="12" fillId="6" borderId="32" xfId="1" applyNumberFormat="1" applyFont="1" applyFill="1" applyBorder="1" applyAlignment="1">
      <alignment horizontal="center" vertical="center"/>
    </xf>
    <xf numFmtId="10" fontId="10" fillId="0" borderId="37" xfId="1" applyNumberFormat="1" applyFont="1" applyBorder="1" applyAlignment="1">
      <alignment horizontal="center" vertical="center"/>
    </xf>
    <xf numFmtId="10" fontId="10" fillId="0" borderId="38" xfId="1" applyNumberFormat="1" applyFont="1" applyBorder="1" applyAlignment="1">
      <alignment horizontal="center" vertical="center"/>
    </xf>
    <xf numFmtId="10" fontId="12" fillId="0" borderId="39" xfId="1" applyNumberFormat="1" applyFont="1" applyBorder="1" applyAlignment="1">
      <alignment horizontal="center" vertical="center"/>
    </xf>
    <xf numFmtId="10" fontId="10" fillId="6" borderId="6" xfId="1" applyNumberFormat="1" applyFont="1" applyFill="1" applyBorder="1" applyAlignment="1">
      <alignment horizontal="center" vertical="center"/>
    </xf>
    <xf numFmtId="10" fontId="10" fillId="6" borderId="11" xfId="1" applyNumberFormat="1" applyFont="1" applyFill="1" applyBorder="1" applyAlignment="1">
      <alignment horizontal="center" vertical="center"/>
    </xf>
    <xf numFmtId="10" fontId="12" fillId="6" borderId="42" xfId="1" applyNumberFormat="1" applyFont="1" applyFill="1" applyBorder="1" applyAlignment="1">
      <alignment horizontal="center" vertical="center"/>
    </xf>
    <xf numFmtId="10" fontId="10" fillId="0" borderId="7" xfId="1" applyNumberFormat="1" applyFont="1" applyBorder="1" applyAlignment="1">
      <alignment horizontal="center" vertical="center"/>
    </xf>
    <xf numFmtId="10" fontId="10" fillId="0" borderId="12" xfId="1" applyNumberFormat="1" applyFont="1" applyBorder="1" applyAlignment="1">
      <alignment horizontal="center" vertical="center"/>
    </xf>
    <xf numFmtId="10" fontId="12" fillId="0" borderId="80" xfId="1" applyNumberFormat="1" applyFont="1" applyBorder="1" applyAlignment="1">
      <alignment horizontal="center" vertical="center"/>
    </xf>
    <xf numFmtId="0" fontId="12" fillId="6" borderId="33" xfId="0" applyFont="1" applyFill="1" applyBorder="1" applyAlignment="1">
      <alignment horizontal="center" vertical="center"/>
    </xf>
    <xf numFmtId="10" fontId="11" fillId="6" borderId="49" xfId="0" applyNumberFormat="1" applyFont="1" applyFill="1" applyBorder="1" applyAlignment="1">
      <alignment horizontal="center" vertical="center"/>
    </xf>
    <xf numFmtId="10" fontId="11" fillId="6" borderId="50" xfId="0" applyNumberFormat="1" applyFont="1" applyFill="1" applyBorder="1" applyAlignment="1">
      <alignment horizontal="center" vertical="center"/>
    </xf>
    <xf numFmtId="10" fontId="12" fillId="0" borderId="51" xfId="1" applyNumberFormat="1" applyFont="1" applyBorder="1" applyAlignment="1">
      <alignment horizontal="center" vertical="center"/>
    </xf>
    <xf numFmtId="10" fontId="12" fillId="6" borderId="47" xfId="1" applyNumberFormat="1" applyFont="1" applyFill="1" applyBorder="1" applyAlignment="1">
      <alignment horizontal="center" vertical="center"/>
    </xf>
    <xf numFmtId="10" fontId="12" fillId="0" borderId="48" xfId="1" applyNumberFormat="1" applyFont="1" applyBorder="1" applyAlignment="1">
      <alignment horizontal="center" vertical="center"/>
    </xf>
    <xf numFmtId="10" fontId="12" fillId="6" borderId="58" xfId="1" applyNumberFormat="1" applyFont="1" applyFill="1" applyBorder="1" applyAlignment="1">
      <alignment horizontal="center" vertical="center"/>
    </xf>
    <xf numFmtId="10" fontId="12" fillId="0" borderId="23" xfId="1" applyNumberFormat="1" applyFont="1" applyBorder="1" applyAlignment="1">
      <alignment horizontal="center" vertical="center"/>
    </xf>
    <xf numFmtId="10" fontId="10" fillId="0" borderId="59" xfId="1" applyNumberFormat="1" applyFont="1" applyBorder="1" applyAlignment="1">
      <alignment horizontal="center" vertical="center"/>
    </xf>
    <xf numFmtId="10" fontId="10" fillId="0" borderId="62" xfId="1" applyNumberFormat="1" applyFont="1" applyBorder="1" applyAlignment="1">
      <alignment horizontal="center" vertical="center"/>
    </xf>
    <xf numFmtId="10" fontId="12" fillId="0" borderId="63" xfId="1" applyNumberFormat="1" applyFont="1" applyBorder="1" applyAlignment="1">
      <alignment horizontal="center" vertical="center"/>
    </xf>
    <xf numFmtId="0" fontId="12" fillId="6" borderId="89" xfId="0" applyFont="1" applyFill="1" applyBorder="1" applyAlignment="1">
      <alignment horizontal="center" vertical="center"/>
    </xf>
    <xf numFmtId="10" fontId="10" fillId="6" borderId="64" xfId="1" applyNumberFormat="1" applyFont="1" applyFill="1" applyBorder="1" applyAlignment="1">
      <alignment horizontal="center" vertical="center"/>
    </xf>
    <xf numFmtId="10" fontId="10" fillId="6" borderId="67" xfId="1" applyNumberFormat="1" applyFont="1" applyFill="1" applyBorder="1" applyAlignment="1">
      <alignment horizontal="center" vertical="center"/>
    </xf>
    <xf numFmtId="10" fontId="12" fillId="6" borderId="68" xfId="1" applyNumberFormat="1" applyFont="1" applyFill="1" applyBorder="1" applyAlignment="1">
      <alignment horizontal="center" vertical="center"/>
    </xf>
    <xf numFmtId="10" fontId="10" fillId="0" borderId="64" xfId="1" applyNumberFormat="1" applyFont="1" applyBorder="1" applyAlignment="1">
      <alignment horizontal="center" vertical="center"/>
    </xf>
    <xf numFmtId="10" fontId="10" fillId="0" borderId="67" xfId="1" applyNumberFormat="1" applyFont="1" applyBorder="1" applyAlignment="1">
      <alignment horizontal="center" vertical="center"/>
    </xf>
    <xf numFmtId="10" fontId="12" fillId="0" borderId="68" xfId="1" applyNumberFormat="1" applyFont="1" applyBorder="1" applyAlignment="1">
      <alignment horizontal="center" vertical="center"/>
    </xf>
    <xf numFmtId="0" fontId="12" fillId="6" borderId="42" xfId="0" applyFont="1" applyFill="1" applyBorder="1" applyAlignment="1">
      <alignment horizontal="center" vertical="center"/>
    </xf>
    <xf numFmtId="10" fontId="10" fillId="6" borderId="72" xfId="1" applyNumberFormat="1" applyFont="1" applyFill="1" applyBorder="1" applyAlignment="1">
      <alignment horizontal="center" vertical="center"/>
    </xf>
    <xf numFmtId="10" fontId="10" fillId="6" borderId="73" xfId="1" applyNumberFormat="1" applyFont="1" applyFill="1" applyBorder="1" applyAlignment="1">
      <alignment horizontal="center" vertical="center"/>
    </xf>
    <xf numFmtId="10" fontId="12" fillId="6" borderId="74" xfId="1" applyNumberFormat="1" applyFont="1" applyFill="1" applyBorder="1" applyAlignment="1">
      <alignment horizontal="center" vertical="center"/>
    </xf>
    <xf numFmtId="10" fontId="10" fillId="6" borderId="8" xfId="1" applyNumberFormat="1" applyFont="1" applyFill="1" applyBorder="1" applyAlignment="1">
      <alignment horizontal="center" vertical="center"/>
    </xf>
    <xf numFmtId="10" fontId="10" fillId="6" borderId="13" xfId="1" applyNumberFormat="1" applyFont="1" applyFill="1" applyBorder="1" applyAlignment="1">
      <alignment horizontal="center" vertical="center"/>
    </xf>
    <xf numFmtId="10" fontId="12" fillId="6" borderId="83" xfId="1" applyNumberFormat="1" applyFont="1" applyFill="1" applyBorder="1" applyAlignment="1">
      <alignment horizontal="center" vertical="center"/>
    </xf>
    <xf numFmtId="10" fontId="10" fillId="6" borderId="97" xfId="1" applyNumberFormat="1" applyFont="1" applyFill="1" applyBorder="1" applyAlignment="1">
      <alignment horizontal="center" vertical="center"/>
    </xf>
    <xf numFmtId="10" fontId="10" fillId="6" borderId="98" xfId="1" applyNumberFormat="1" applyFont="1" applyFill="1" applyBorder="1" applyAlignment="1">
      <alignment horizontal="center" vertical="center"/>
    </xf>
    <xf numFmtId="10" fontId="12" fillId="6" borderId="99" xfId="1" applyNumberFormat="1" applyFont="1" applyFill="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8" xfId="0" applyFont="1" applyBorder="1"/>
    <xf numFmtId="0" fontId="23" fillId="0" borderId="33" xfId="0" applyFont="1" applyBorder="1"/>
    <xf numFmtId="10" fontId="11" fillId="6" borderId="31" xfId="0" applyNumberFormat="1" applyFont="1" applyFill="1" applyBorder="1" applyAlignment="1">
      <alignment horizontal="center" vertical="center"/>
    </xf>
    <xf numFmtId="10" fontId="11" fillId="6" borderId="28" xfId="0" applyNumberFormat="1" applyFont="1" applyFill="1" applyBorder="1" applyAlignment="1">
      <alignment horizontal="center" vertical="center"/>
    </xf>
    <xf numFmtId="10" fontId="12" fillId="6" borderId="83" xfId="3" applyNumberFormat="1" applyFont="1" applyFill="1" applyBorder="1" applyAlignment="1">
      <alignment horizontal="center" vertical="center"/>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3" fillId="4" borderId="18" xfId="2" applyFont="1" applyFill="1" applyBorder="1" applyAlignment="1">
      <alignment horizontal="center" vertical="center" wrapText="1"/>
    </xf>
    <xf numFmtId="0" fontId="25" fillId="0" borderId="5" xfId="0" applyFont="1" applyBorder="1" applyAlignment="1">
      <alignment horizontal="center" vertical="center" wrapText="1"/>
    </xf>
    <xf numFmtId="0" fontId="12" fillId="0" borderId="96" xfId="0" applyFont="1" applyBorder="1" applyAlignment="1">
      <alignment horizontal="center" vertical="center"/>
    </xf>
    <xf numFmtId="0" fontId="12" fillId="6" borderId="96" xfId="0" applyFont="1" applyFill="1" applyBorder="1" applyAlignment="1">
      <alignment horizontal="center" vertical="center"/>
    </xf>
    <xf numFmtId="10" fontId="12" fillId="0" borderId="59" xfId="0" applyNumberFormat="1" applyFont="1" applyBorder="1" applyAlignment="1">
      <alignment horizontal="center" vertical="center"/>
    </xf>
    <xf numFmtId="10" fontId="12" fillId="0" borderId="64" xfId="0" applyNumberFormat="1" applyFont="1" applyBorder="1" applyAlignment="1">
      <alignment horizontal="center" vertical="center"/>
    </xf>
    <xf numFmtId="0" fontId="27" fillId="0" borderId="43" xfId="0" applyFont="1" applyBorder="1"/>
    <xf numFmtId="0" fontId="27" fillId="0" borderId="44" xfId="0" applyFont="1" applyBorder="1"/>
    <xf numFmtId="0" fontId="27" fillId="0" borderId="40" xfId="0" applyFont="1" applyBorder="1"/>
    <xf numFmtId="0" fontId="12" fillId="0" borderId="82" xfId="0" applyFont="1" applyBorder="1" applyAlignment="1">
      <alignment horizontal="center" vertical="center"/>
    </xf>
    <xf numFmtId="10" fontId="12" fillId="0" borderId="130" xfId="1" applyNumberFormat="1" applyFont="1" applyBorder="1" applyAlignment="1">
      <alignment horizontal="center" vertical="center"/>
    </xf>
    <xf numFmtId="0" fontId="12" fillId="6" borderId="26" xfId="0" applyFont="1" applyFill="1" applyBorder="1" applyAlignment="1">
      <alignment horizontal="center" vertical="center"/>
    </xf>
    <xf numFmtId="10" fontId="12" fillId="6" borderId="131" xfId="1" applyNumberFormat="1" applyFont="1" applyFill="1" applyBorder="1" applyAlignment="1">
      <alignment horizontal="center" vertical="center"/>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12" fillId="0" borderId="26" xfId="0" applyFont="1" applyBorder="1" applyAlignment="1">
      <alignment horizontal="center" vertical="center"/>
    </xf>
    <xf numFmtId="10" fontId="12" fillId="0" borderId="131" xfId="1" applyNumberFormat="1" applyFont="1" applyBorder="1" applyAlignment="1">
      <alignment horizontal="center" vertical="center"/>
    </xf>
    <xf numFmtId="0" fontId="12" fillId="6" borderId="102" xfId="0" applyFont="1" applyFill="1" applyBorder="1" applyAlignment="1">
      <alignment horizontal="center" vertical="center"/>
    </xf>
    <xf numFmtId="10" fontId="12" fillId="6" borderId="132" xfId="1" applyNumberFormat="1" applyFont="1" applyFill="1" applyBorder="1" applyAlignment="1">
      <alignment horizontal="center" vertical="center"/>
    </xf>
    <xf numFmtId="0" fontId="12" fillId="6" borderId="104" xfId="0" applyFont="1" applyFill="1" applyBorder="1" applyAlignment="1">
      <alignment horizontal="center" vertical="center"/>
    </xf>
    <xf numFmtId="0" fontId="23" fillId="18" borderId="24" xfId="0" applyFont="1" applyFill="1" applyBorder="1" applyAlignment="1">
      <alignment horizontal="center" vertical="center" wrapText="1"/>
    </xf>
    <xf numFmtId="0" fontId="23" fillId="18" borderId="25" xfId="0" applyFont="1" applyFill="1" applyBorder="1" applyAlignment="1">
      <alignment horizontal="center" vertical="center" wrapText="1"/>
    </xf>
    <xf numFmtId="0" fontId="23" fillId="18" borderId="26" xfId="0" applyFont="1" applyFill="1" applyBorder="1" applyAlignment="1">
      <alignment horizontal="center" vertical="center" wrapText="1"/>
    </xf>
    <xf numFmtId="0" fontId="12" fillId="6" borderId="83" xfId="0" applyFont="1" applyFill="1" applyBorder="1" applyAlignment="1">
      <alignment horizontal="center" vertical="center"/>
    </xf>
    <xf numFmtId="0" fontId="23" fillId="18" borderId="18" xfId="0" applyFont="1" applyFill="1" applyBorder="1"/>
    <xf numFmtId="0" fontId="23" fillId="18" borderId="33" xfId="0" applyFont="1" applyFill="1" applyBorder="1"/>
    <xf numFmtId="10" fontId="11" fillId="6" borderId="8" xfId="0" applyNumberFormat="1" applyFont="1" applyFill="1" applyBorder="1" applyAlignment="1">
      <alignment horizontal="center" vertical="center"/>
    </xf>
    <xf numFmtId="10" fontId="10" fillId="6" borderId="37" xfId="1" applyNumberFormat="1" applyFont="1" applyFill="1" applyBorder="1" applyAlignment="1">
      <alignment horizontal="center" vertical="center"/>
    </xf>
    <xf numFmtId="10" fontId="10" fillId="6" borderId="38" xfId="1" applyNumberFormat="1" applyFont="1" applyFill="1" applyBorder="1" applyAlignment="1">
      <alignment horizontal="center" vertical="center"/>
    </xf>
    <xf numFmtId="10" fontId="12" fillId="6" borderId="48" xfId="1" applyNumberFormat="1" applyFont="1" applyFill="1" applyBorder="1" applyAlignment="1">
      <alignment horizontal="center" vertical="center"/>
    </xf>
    <xf numFmtId="10" fontId="12" fillId="0" borderId="32" xfId="1"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0" fontId="12" fillId="6" borderId="23" xfId="1" applyNumberFormat="1" applyFont="1" applyFill="1" applyBorder="1" applyAlignment="1">
      <alignment horizontal="center" vertical="center"/>
    </xf>
    <xf numFmtId="10" fontId="12" fillId="0" borderId="12" xfId="0" applyNumberFormat="1" applyFont="1" applyBorder="1" applyAlignment="1">
      <alignment horizontal="center" vertical="center"/>
    </xf>
    <xf numFmtId="10" fontId="12" fillId="0" borderId="80" xfId="0" applyNumberFormat="1" applyFont="1" applyBorder="1" applyAlignment="1">
      <alignment horizontal="center" vertical="center"/>
    </xf>
    <xf numFmtId="10" fontId="12" fillId="0" borderId="38" xfId="0" applyNumberFormat="1" applyFont="1" applyBorder="1" applyAlignment="1">
      <alignment horizontal="center" vertical="center"/>
    </xf>
    <xf numFmtId="10" fontId="12" fillId="0" borderId="39" xfId="0" applyNumberFormat="1" applyFont="1" applyBorder="1" applyAlignment="1">
      <alignment horizontal="center" vertical="center"/>
    </xf>
    <xf numFmtId="0" fontId="27" fillId="0" borderId="0" xfId="0" applyFont="1" applyAlignment="1">
      <alignment wrapText="1"/>
    </xf>
    <xf numFmtId="10" fontId="12" fillId="15" borderId="7" xfId="0" applyNumberFormat="1" applyFont="1" applyFill="1" applyBorder="1" applyAlignment="1">
      <alignment horizontal="center" vertical="center"/>
    </xf>
    <xf numFmtId="10" fontId="12" fillId="15" borderId="45" xfId="0" applyNumberFormat="1" applyFont="1" applyFill="1" applyBorder="1" applyAlignment="1">
      <alignment horizontal="center" vertical="center"/>
    </xf>
    <xf numFmtId="10" fontId="12" fillId="15" borderId="105" xfId="0" applyNumberFormat="1" applyFont="1" applyFill="1" applyBorder="1" applyAlignment="1">
      <alignment horizontal="center" vertical="center"/>
    </xf>
    <xf numFmtId="10" fontId="12" fillId="15" borderId="80" xfId="0" applyNumberFormat="1" applyFont="1" applyFill="1" applyBorder="1" applyAlignment="1">
      <alignment horizontal="center" vertical="center"/>
    </xf>
    <xf numFmtId="10" fontId="12" fillId="15" borderId="8" xfId="0" applyNumberFormat="1" applyFont="1" applyFill="1" applyBorder="1" applyAlignment="1">
      <alignment horizontal="center" vertical="center"/>
    </xf>
    <xf numFmtId="10" fontId="12" fillId="15" borderId="49" xfId="0" applyNumberFormat="1" applyFont="1" applyFill="1" applyBorder="1" applyAlignment="1">
      <alignment horizontal="center" vertical="center"/>
    </xf>
    <xf numFmtId="10" fontId="12" fillId="15" borderId="106" xfId="0" applyNumberFormat="1" applyFont="1" applyFill="1" applyBorder="1" applyAlignment="1">
      <alignment horizontal="center" vertical="center"/>
    </xf>
    <xf numFmtId="10" fontId="12" fillId="15" borderId="83" xfId="0" applyNumberFormat="1" applyFont="1" applyFill="1" applyBorder="1" applyAlignment="1">
      <alignment horizontal="center" vertical="center"/>
    </xf>
    <xf numFmtId="10" fontId="12" fillId="0" borderId="30" xfId="0" applyNumberFormat="1" applyFont="1" applyBorder="1" applyAlignment="1">
      <alignment horizontal="center" vertical="center"/>
    </xf>
    <xf numFmtId="10" fontId="12" fillId="0" borderId="29" xfId="0" applyNumberFormat="1" applyFont="1" applyBorder="1" applyAlignment="1">
      <alignment horizontal="center" vertical="center"/>
    </xf>
    <xf numFmtId="10" fontId="12" fillId="0" borderId="16" xfId="0" applyNumberFormat="1" applyFont="1" applyBorder="1" applyAlignment="1">
      <alignment horizontal="center" vertical="center"/>
    </xf>
    <xf numFmtId="10" fontId="10" fillId="0" borderId="30" xfId="1" applyNumberFormat="1" applyFont="1" applyBorder="1" applyAlignment="1">
      <alignment horizontal="center" vertical="center"/>
    </xf>
    <xf numFmtId="10" fontId="10" fillId="0" borderId="31" xfId="1" applyNumberFormat="1" applyFont="1" applyBorder="1" applyAlignment="1">
      <alignment horizontal="center" vertical="center"/>
    </xf>
    <xf numFmtId="10" fontId="12" fillId="7" borderId="5" xfId="1" applyNumberFormat="1" applyFont="1" applyFill="1" applyBorder="1" applyAlignment="1">
      <alignment horizontal="center" vertical="center" textRotation="90"/>
    </xf>
    <xf numFmtId="10" fontId="10" fillId="0" borderId="18" xfId="1" applyNumberFormat="1" applyFont="1" applyBorder="1" applyAlignment="1">
      <alignment horizontal="center" vertical="center"/>
    </xf>
    <xf numFmtId="10" fontId="10" fillId="6" borderId="109" xfId="1" applyNumberFormat="1" applyFont="1" applyFill="1" applyBorder="1" applyAlignment="1">
      <alignment horizontal="center" vertical="center"/>
    </xf>
    <xf numFmtId="10" fontId="10" fillId="0" borderId="110" xfId="1" applyNumberFormat="1" applyFont="1" applyBorder="1" applyAlignment="1">
      <alignment horizontal="center" vertical="center"/>
    </xf>
    <xf numFmtId="10" fontId="10" fillId="6" borderId="18" xfId="1" applyNumberFormat="1" applyFont="1" applyFill="1" applyBorder="1" applyAlignment="1">
      <alignment horizontal="center" vertical="center"/>
    </xf>
    <xf numFmtId="0" fontId="15" fillId="4" borderId="5" xfId="0" applyFont="1" applyFill="1" applyBorder="1" applyAlignment="1">
      <alignment horizontal="center" vertical="center" wrapText="1" readingOrder="1"/>
    </xf>
    <xf numFmtId="0" fontId="10" fillId="0" borderId="0" xfId="0" applyFont="1" applyAlignment="1">
      <alignment horizontal="center" vertical="center"/>
    </xf>
    <xf numFmtId="0" fontId="39" fillId="0" borderId="0" xfId="0" applyFont="1" applyAlignment="1">
      <alignment horizontal="center" vertical="center"/>
    </xf>
    <xf numFmtId="0" fontId="10" fillId="0" borderId="0" xfId="0" applyFont="1" applyAlignment="1">
      <alignment horizontal="left" vertical="center"/>
    </xf>
    <xf numFmtId="0" fontId="18" fillId="0" borderId="0" xfId="0" applyFont="1"/>
    <xf numFmtId="0" fontId="10" fillId="0" borderId="0" xfId="0" applyFont="1" applyAlignment="1">
      <alignment wrapText="1"/>
    </xf>
    <xf numFmtId="10" fontId="20" fillId="4" borderId="12" xfId="2" applyNumberFormat="1" applyFont="1" applyFill="1" applyBorder="1" applyAlignment="1">
      <alignment horizontal="center" vertical="center" wrapText="1"/>
    </xf>
    <xf numFmtId="10" fontId="10" fillId="0" borderId="0" xfId="0" applyNumberFormat="1" applyFont="1" applyAlignment="1">
      <alignment horizontal="center" vertical="center"/>
    </xf>
    <xf numFmtId="0" fontId="23" fillId="0" borderId="0" xfId="0" applyFont="1" applyBorder="1" applyAlignment="1">
      <alignment horizontal="center" vertical="center" wrapText="1"/>
    </xf>
    <xf numFmtId="0" fontId="34" fillId="0" borderId="18" xfId="0" applyFont="1" applyBorder="1" applyAlignment="1">
      <alignment vertical="center" wrapText="1"/>
    </xf>
    <xf numFmtId="0" fontId="34" fillId="0" borderId="43" xfId="0" applyFont="1" applyBorder="1" applyAlignment="1">
      <alignment vertical="center" wrapText="1"/>
    </xf>
    <xf numFmtId="0" fontId="34" fillId="0" borderId="0" xfId="0" applyFont="1" applyBorder="1" applyAlignment="1">
      <alignment horizontal="center" vertical="center" wrapText="1"/>
    </xf>
    <xf numFmtId="0" fontId="23" fillId="0" borderId="0" xfId="0" applyFont="1" applyBorder="1"/>
    <xf numFmtId="0" fontId="27" fillId="0" borderId="0" xfId="0" applyFont="1" applyBorder="1" applyAlignment="1">
      <alignment horizontal="center" vertical="center" wrapText="1"/>
    </xf>
    <xf numFmtId="0" fontId="27" fillId="0" borderId="0" xfId="0" applyFont="1" applyBorder="1"/>
    <xf numFmtId="0" fontId="10" fillId="0" borderId="18" xfId="0" applyFont="1" applyBorder="1"/>
    <xf numFmtId="0" fontId="10" fillId="0" borderId="0" xfId="0" applyFont="1" applyBorder="1"/>
    <xf numFmtId="0" fontId="10" fillId="0" borderId="33" xfId="0" applyFont="1" applyBorder="1"/>
    <xf numFmtId="0" fontId="23" fillId="18" borderId="0" xfId="0" applyFont="1" applyFill="1" applyBorder="1"/>
    <xf numFmtId="0" fontId="27" fillId="0" borderId="0" xfId="0" applyFont="1" applyBorder="1" applyAlignment="1">
      <alignment wrapText="1"/>
    </xf>
    <xf numFmtId="0" fontId="40" fillId="0" borderId="0" xfId="0" applyFont="1"/>
    <xf numFmtId="0" fontId="23" fillId="0" borderId="0" xfId="0" applyFont="1" applyAlignment="1">
      <alignment horizontal="center" vertical="center"/>
    </xf>
    <xf numFmtId="0" fontId="23" fillId="10" borderId="5" xfId="0" applyFont="1" applyFill="1" applyBorder="1" applyAlignment="1">
      <alignment horizontal="center" vertical="center" wrapText="1"/>
    </xf>
    <xf numFmtId="10" fontId="41" fillId="0" borderId="9" xfId="1" applyNumberFormat="1" applyFont="1" applyBorder="1" applyAlignment="1">
      <alignment horizontal="center" vertical="center"/>
    </xf>
    <xf numFmtId="10" fontId="41" fillId="0" borderId="0" xfId="1" applyNumberFormat="1" applyFont="1" applyBorder="1" applyAlignment="1">
      <alignment horizontal="center" vertical="center"/>
    </xf>
    <xf numFmtId="10" fontId="41" fillId="0" borderId="18" xfId="1" applyNumberFormat="1" applyFont="1" applyBorder="1" applyAlignment="1">
      <alignment horizontal="center" vertical="center"/>
    </xf>
    <xf numFmtId="10" fontId="41" fillId="26" borderId="9" xfId="1" applyNumberFormat="1" applyFont="1" applyFill="1" applyBorder="1" applyAlignment="1">
      <alignment horizontal="center" vertical="center"/>
    </xf>
    <xf numFmtId="0" fontId="41" fillId="0" borderId="79" xfId="0" applyFont="1" applyBorder="1" applyAlignment="1">
      <alignment horizontal="center" vertical="center" wrapText="1"/>
    </xf>
    <xf numFmtId="0" fontId="41" fillId="0" borderId="2" xfId="0" applyFont="1" applyBorder="1" applyAlignment="1">
      <alignment horizontal="center" vertical="center" wrapText="1"/>
    </xf>
    <xf numFmtId="0" fontId="41" fillId="26" borderId="79" xfId="0" applyFont="1" applyFill="1" applyBorder="1" applyAlignment="1">
      <alignment horizontal="center" vertical="center" wrapText="1"/>
    </xf>
    <xf numFmtId="10" fontId="41" fillId="14" borderId="8" xfId="1" applyNumberFormat="1" applyFont="1" applyFill="1" applyBorder="1" applyAlignment="1">
      <alignment horizontal="center" vertical="center"/>
    </xf>
    <xf numFmtId="10" fontId="41" fillId="26" borderId="83" xfId="1" applyNumberFormat="1" applyFont="1" applyFill="1" applyBorder="1" applyAlignment="1">
      <alignment horizontal="center" vertical="center"/>
    </xf>
    <xf numFmtId="10" fontId="41" fillId="14" borderId="137" xfId="1" applyNumberFormat="1" applyFont="1" applyFill="1" applyBorder="1" applyAlignment="1">
      <alignment horizontal="center" vertical="center"/>
    </xf>
    <xf numFmtId="0" fontId="16" fillId="0" borderId="0" xfId="0" applyFont="1" applyAlignment="1">
      <alignment horizontal="center"/>
    </xf>
    <xf numFmtId="10" fontId="41" fillId="26" borderId="3" xfId="1" applyNumberFormat="1" applyFont="1" applyFill="1" applyBorder="1" applyAlignment="1">
      <alignment horizontal="center" vertical="center"/>
    </xf>
    <xf numFmtId="10" fontId="11" fillId="6" borderId="11" xfId="0" applyNumberFormat="1" applyFont="1" applyFill="1" applyBorder="1" applyAlignment="1">
      <alignment horizontal="center" vertical="center"/>
    </xf>
    <xf numFmtId="10" fontId="11" fillId="6" borderId="40" xfId="0" applyNumberFormat="1" applyFont="1" applyFill="1" applyBorder="1" applyAlignment="1">
      <alignment horizontal="center" vertical="center"/>
    </xf>
    <xf numFmtId="10" fontId="25" fillId="0" borderId="21" xfId="1" applyNumberFormat="1" applyFont="1" applyFill="1" applyBorder="1" applyAlignment="1">
      <alignment horizontal="center" vertical="center" wrapText="1"/>
    </xf>
    <xf numFmtId="10" fontId="25" fillId="0" borderId="33" xfId="1" applyNumberFormat="1" applyFont="1" applyFill="1" applyBorder="1" applyAlignment="1">
      <alignment horizontal="center" vertical="center" wrapText="1"/>
    </xf>
    <xf numFmtId="10" fontId="25" fillId="0" borderId="40" xfId="1" applyNumberFormat="1" applyFont="1" applyFill="1" applyBorder="1" applyAlignment="1">
      <alignment horizontal="center" vertical="center" wrapText="1"/>
    </xf>
    <xf numFmtId="10" fontId="25" fillId="0" borderId="57" xfId="1" applyNumberFormat="1"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2" xfId="0" applyFont="1" applyBorder="1" applyAlignment="1">
      <alignment horizontal="center" vertical="center" wrapText="1"/>
    </xf>
    <xf numFmtId="10" fontId="25" fillId="0" borderId="9" xfId="1" applyNumberFormat="1" applyFont="1" applyFill="1" applyBorder="1" applyAlignment="1">
      <alignment horizontal="center" vertical="center" wrapText="1"/>
    </xf>
    <xf numFmtId="10" fontId="25" fillId="0" borderId="5" xfId="1" applyNumberFormat="1" applyFont="1" applyFill="1" applyBorder="1" applyAlignment="1">
      <alignment horizontal="center" vertical="center" wrapText="1"/>
    </xf>
    <xf numFmtId="10" fontId="25" fillId="0" borderId="22" xfId="1" applyNumberFormat="1"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10" borderId="40"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23" fillId="22" borderId="22" xfId="0" applyFont="1" applyFill="1" applyBorder="1" applyAlignment="1">
      <alignment horizontal="center" vertical="center" wrapText="1"/>
    </xf>
    <xf numFmtId="0" fontId="23" fillId="25" borderId="9" xfId="0" applyFont="1" applyFill="1" applyBorder="1" applyAlignment="1">
      <alignment horizontal="center" vertical="center" wrapText="1"/>
    </xf>
    <xf numFmtId="0" fontId="23" fillId="25" borderId="5" xfId="0" applyFont="1" applyFill="1" applyBorder="1" applyAlignment="1">
      <alignment horizontal="center" vertical="center" wrapText="1"/>
    </xf>
    <xf numFmtId="0" fontId="23" fillId="25" borderId="22" xfId="0" applyFont="1" applyFill="1" applyBorder="1" applyAlignment="1">
      <alignment horizontal="center" vertical="center" wrapText="1"/>
    </xf>
    <xf numFmtId="10" fontId="12" fillId="0" borderId="21" xfId="3" applyNumberFormat="1" applyFont="1" applyFill="1" applyBorder="1" applyAlignment="1">
      <alignment horizontal="center" vertical="center"/>
    </xf>
    <xf numFmtId="10" fontId="12" fillId="0" borderId="33" xfId="3" applyNumberFormat="1" applyFont="1" applyFill="1" applyBorder="1" applyAlignment="1">
      <alignment horizontal="center" vertical="center"/>
    </xf>
    <xf numFmtId="10" fontId="12" fillId="0" borderId="40" xfId="3" applyNumberFormat="1" applyFont="1" applyFill="1" applyBorder="1" applyAlignment="1">
      <alignment horizontal="center" vertical="center"/>
    </xf>
    <xf numFmtId="10" fontId="12" fillId="6" borderId="10" xfId="3" applyNumberFormat="1" applyFont="1" applyFill="1" applyBorder="1" applyAlignment="1">
      <alignment horizontal="center" vertical="center"/>
    </xf>
    <xf numFmtId="10" fontId="12" fillId="6" borderId="18" xfId="3" applyNumberFormat="1" applyFont="1" applyFill="1" applyBorder="1" applyAlignment="1">
      <alignment horizontal="center" vertical="center"/>
    </xf>
    <xf numFmtId="10" fontId="12" fillId="0" borderId="46" xfId="3" applyNumberFormat="1" applyFont="1" applyFill="1" applyBorder="1" applyAlignment="1">
      <alignment horizontal="center" vertical="center"/>
    </xf>
    <xf numFmtId="10" fontId="12" fillId="0" borderId="0" xfId="3" applyNumberFormat="1" applyFont="1" applyFill="1" applyBorder="1" applyAlignment="1">
      <alignment horizontal="center" vertical="center"/>
    </xf>
    <xf numFmtId="10" fontId="12" fillId="6" borderId="46" xfId="3" applyNumberFormat="1" applyFont="1" applyFill="1" applyBorder="1" applyAlignment="1">
      <alignment horizontal="center" vertical="center"/>
    </xf>
    <xf numFmtId="10" fontId="12" fillId="6" borderId="0" xfId="3" applyNumberFormat="1" applyFont="1" applyFill="1" applyBorder="1" applyAlignment="1">
      <alignment horizontal="center" vertical="center"/>
    </xf>
    <xf numFmtId="10" fontId="12" fillId="0" borderId="44" xfId="3" applyNumberFormat="1" applyFont="1" applyFill="1" applyBorder="1" applyAlignment="1">
      <alignment horizontal="center" vertical="center"/>
    </xf>
    <xf numFmtId="0" fontId="19" fillId="4" borderId="9"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22" xfId="0" applyFont="1" applyFill="1" applyBorder="1" applyAlignment="1">
      <alignment horizontal="center" vertical="center"/>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9" fontId="10" fillId="13" borderId="19" xfId="0" applyNumberFormat="1" applyFont="1" applyFill="1" applyBorder="1" applyAlignment="1">
      <alignment horizontal="left" vertical="center" wrapText="1"/>
    </xf>
    <xf numFmtId="9" fontId="10" fillId="13" borderId="95" xfId="0" applyNumberFormat="1" applyFont="1" applyFill="1" applyBorder="1" applyAlignment="1">
      <alignment horizontal="left" vertical="center" wrapText="1"/>
    </xf>
    <xf numFmtId="164" fontId="9" fillId="13" borderId="25" xfId="1" applyNumberFormat="1" applyFont="1" applyFill="1" applyBorder="1" applyAlignment="1">
      <alignment horizontal="center" vertical="center" wrapText="1"/>
    </xf>
    <xf numFmtId="164" fontId="9" fillId="13" borderId="103" xfId="1" applyNumberFormat="1" applyFont="1" applyFill="1" applyBorder="1" applyAlignment="1">
      <alignment horizontal="center" vertical="center" wrapText="1"/>
    </xf>
    <xf numFmtId="0" fontId="9" fillId="13" borderId="9" xfId="4" applyFont="1" applyFill="1" applyBorder="1" applyAlignment="1" applyProtection="1">
      <alignment horizontal="center" vertical="center" wrapText="1"/>
      <protection locked="0"/>
    </xf>
    <xf numFmtId="0" fontId="9" fillId="13" borderId="5" xfId="4" applyFont="1" applyFill="1" applyBorder="1" applyAlignment="1" applyProtection="1">
      <alignment horizontal="center" vertical="center" wrapText="1"/>
      <protection locked="0"/>
    </xf>
    <xf numFmtId="0" fontId="9" fillId="13" borderId="22" xfId="4" applyFont="1" applyFill="1" applyBorder="1" applyAlignment="1" applyProtection="1">
      <alignment horizontal="center" vertical="center" wrapText="1"/>
      <protection locked="0"/>
    </xf>
    <xf numFmtId="10" fontId="12" fillId="0" borderId="46" xfId="1"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10" fontId="12" fillId="6" borderId="46" xfId="1" applyNumberFormat="1" applyFont="1" applyFill="1" applyBorder="1" applyAlignment="1">
      <alignment horizontal="center" vertical="center"/>
    </xf>
    <xf numFmtId="10" fontId="12" fillId="6" borderId="0" xfId="1" applyNumberFormat="1" applyFont="1" applyFill="1" applyBorder="1" applyAlignment="1">
      <alignment horizontal="center" vertical="center"/>
    </xf>
    <xf numFmtId="10" fontId="12" fillId="0" borderId="21" xfId="1" applyNumberFormat="1" applyFont="1" applyFill="1" applyBorder="1" applyAlignment="1">
      <alignment horizontal="center" vertical="center"/>
    </xf>
    <xf numFmtId="10" fontId="12" fillId="0" borderId="33" xfId="1" applyNumberFormat="1" applyFont="1" applyFill="1" applyBorder="1" applyAlignment="1">
      <alignment horizontal="center" vertical="center"/>
    </xf>
    <xf numFmtId="10" fontId="12" fillId="0" borderId="40" xfId="1" applyNumberFormat="1" applyFont="1" applyFill="1" applyBorder="1" applyAlignment="1">
      <alignment horizontal="center" vertical="center"/>
    </xf>
    <xf numFmtId="0" fontId="23" fillId="13" borderId="9" xfId="2" applyFont="1" applyFill="1" applyBorder="1" applyAlignment="1">
      <alignment horizontal="center" vertical="center" wrapText="1"/>
    </xf>
    <xf numFmtId="0" fontId="23" fillId="13" borderId="5" xfId="2" applyFont="1" applyFill="1" applyBorder="1" applyAlignment="1">
      <alignment horizontal="center" vertical="center" wrapText="1"/>
    </xf>
    <xf numFmtId="9" fontId="10" fillId="13" borderId="12" xfId="0" applyNumberFormat="1" applyFont="1" applyFill="1" applyBorder="1" applyAlignment="1">
      <alignment horizontal="center" vertical="center" wrapText="1"/>
    </xf>
    <xf numFmtId="9" fontId="10" fillId="13" borderId="13" xfId="0" applyNumberFormat="1" applyFont="1" applyFill="1" applyBorder="1" applyAlignment="1">
      <alignment horizontal="center" vertical="center" wrapText="1"/>
    </xf>
    <xf numFmtId="9" fontId="10" fillId="13" borderId="11" xfId="0" applyNumberFormat="1" applyFont="1" applyFill="1" applyBorder="1" applyAlignment="1">
      <alignment horizontal="center" vertical="center" wrapText="1"/>
    </xf>
    <xf numFmtId="0" fontId="10" fillId="13" borderId="51" xfId="0" applyFont="1" applyFill="1" applyBorder="1" applyAlignment="1">
      <alignment horizontal="center" vertical="center" wrapText="1" readingOrder="1"/>
    </xf>
    <xf numFmtId="0" fontId="10" fillId="13" borderId="23" xfId="0" applyFont="1" applyFill="1" applyBorder="1" applyAlignment="1">
      <alignment horizontal="center" vertical="center" wrapText="1" readingOrder="1"/>
    </xf>
    <xf numFmtId="0" fontId="10" fillId="13" borderId="58" xfId="0" applyFont="1" applyFill="1" applyBorder="1" applyAlignment="1">
      <alignment horizontal="center" vertical="center" wrapText="1" readingOrder="1"/>
    </xf>
    <xf numFmtId="10" fontId="9" fillId="13" borderId="12" xfId="0" applyNumberFormat="1" applyFont="1" applyFill="1" applyBorder="1" applyAlignment="1">
      <alignment horizontal="center" vertical="center" wrapText="1" readingOrder="1"/>
    </xf>
    <xf numFmtId="10" fontId="9" fillId="13" borderId="13" xfId="0" applyNumberFormat="1" applyFont="1" applyFill="1" applyBorder="1" applyAlignment="1">
      <alignment horizontal="center" vertical="center" wrapText="1" readingOrder="1"/>
    </xf>
    <xf numFmtId="10" fontId="9" fillId="13" borderId="11" xfId="0" applyNumberFormat="1" applyFont="1" applyFill="1" applyBorder="1" applyAlignment="1">
      <alignment horizontal="center" vertical="center" wrapText="1" readingOrder="1"/>
    </xf>
    <xf numFmtId="9" fontId="10" fillId="13" borderId="92" xfId="0" applyNumberFormat="1" applyFont="1" applyFill="1" applyBorder="1" applyAlignment="1">
      <alignment horizontal="left" vertical="center" wrapText="1"/>
    </xf>
    <xf numFmtId="9" fontId="10" fillId="13" borderId="112" xfId="0" applyNumberFormat="1" applyFont="1" applyFill="1" applyBorder="1" applyAlignment="1">
      <alignment horizontal="left" vertical="center" wrapText="1"/>
    </xf>
    <xf numFmtId="164" fontId="9" fillId="13" borderId="81" xfId="1" applyNumberFormat="1" applyFont="1" applyFill="1" applyBorder="1" applyAlignment="1">
      <alignment horizontal="center" vertical="center" wrapText="1"/>
    </xf>
    <xf numFmtId="10" fontId="12" fillId="6" borderId="10" xfId="1" applyNumberFormat="1" applyFont="1" applyFill="1" applyBorder="1" applyAlignment="1">
      <alignment horizontal="center" vertical="center"/>
    </xf>
    <xf numFmtId="10" fontId="12" fillId="6" borderId="18" xfId="1" applyNumberFormat="1" applyFont="1" applyFill="1" applyBorder="1" applyAlignment="1">
      <alignment horizontal="center" vertical="center"/>
    </xf>
    <xf numFmtId="0" fontId="17" fillId="13" borderId="9" xfId="2" applyFont="1" applyFill="1" applyBorder="1" applyAlignment="1">
      <alignment horizontal="center" vertical="center" wrapText="1"/>
    </xf>
    <xf numFmtId="0" fontId="17" fillId="13" borderId="5" xfId="2" applyFont="1" applyFill="1" applyBorder="1" applyAlignment="1">
      <alignment horizontal="center" vertical="center" wrapText="1"/>
    </xf>
    <xf numFmtId="0" fontId="17" fillId="13" borderId="22" xfId="2" applyFont="1" applyFill="1" applyBorder="1" applyAlignment="1">
      <alignment horizontal="center" vertical="center" wrapText="1"/>
    </xf>
    <xf numFmtId="0" fontId="10" fillId="13" borderId="9" xfId="2" applyFont="1" applyFill="1" applyBorder="1" applyAlignment="1">
      <alignment horizontal="center" vertical="center" wrapText="1"/>
    </xf>
    <xf numFmtId="0" fontId="10" fillId="13" borderId="5" xfId="2" applyFont="1" applyFill="1" applyBorder="1" applyAlignment="1">
      <alignment horizontal="center" vertical="center" wrapText="1"/>
    </xf>
    <xf numFmtId="0" fontId="10" fillId="13" borderId="22" xfId="2"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9" fillId="13" borderId="43" xfId="0" applyFont="1" applyFill="1" applyBorder="1" applyAlignment="1">
      <alignment horizontal="center" vertical="center" wrapText="1"/>
    </xf>
    <xf numFmtId="9" fontId="9" fillId="13" borderId="7" xfId="0" applyNumberFormat="1" applyFont="1" applyFill="1" applyBorder="1" applyAlignment="1">
      <alignment horizontal="left" vertical="center" wrapText="1"/>
    </xf>
    <xf numFmtId="9" fontId="9" fillId="13" borderId="8" xfId="0" applyNumberFormat="1" applyFont="1" applyFill="1" applyBorder="1" applyAlignment="1">
      <alignment horizontal="left" vertical="center" wrapText="1"/>
    </xf>
    <xf numFmtId="9" fontId="9" fillId="13" borderId="6" xfId="0" applyNumberFormat="1" applyFont="1" applyFill="1" applyBorder="1" applyAlignment="1">
      <alignment horizontal="left" vertical="center" wrapText="1"/>
    </xf>
    <xf numFmtId="0" fontId="18" fillId="13" borderId="12" xfId="0" applyFont="1" applyFill="1" applyBorder="1" applyAlignment="1">
      <alignment horizontal="center" vertical="center"/>
    </xf>
    <xf numFmtId="0" fontId="18" fillId="13" borderId="13" xfId="0" applyFont="1" applyFill="1" applyBorder="1" applyAlignment="1">
      <alignment horizontal="center" vertical="center"/>
    </xf>
    <xf numFmtId="0" fontId="18" fillId="13" borderId="11" xfId="0" applyFont="1" applyFill="1" applyBorder="1" applyAlignment="1">
      <alignment horizontal="center" vertical="center"/>
    </xf>
    <xf numFmtId="0" fontId="9" fillId="13" borderId="20" xfId="0" applyFont="1" applyFill="1" applyBorder="1" applyAlignment="1">
      <alignment horizontal="left" vertical="center" wrapText="1"/>
    </xf>
    <xf numFmtId="0" fontId="9" fillId="13" borderId="27" xfId="0" applyFont="1" applyFill="1" applyBorder="1" applyAlignment="1">
      <alignment horizontal="left" vertical="center" wrapText="1"/>
    </xf>
    <xf numFmtId="164" fontId="9" fillId="13" borderId="20" xfId="1" applyNumberFormat="1" applyFont="1" applyFill="1" applyBorder="1" applyAlignment="1">
      <alignment horizontal="center" vertical="center" wrapText="1"/>
    </xf>
    <xf numFmtId="164" fontId="9" fillId="13" borderId="27" xfId="1" applyNumberFormat="1" applyFont="1" applyFill="1" applyBorder="1" applyAlignment="1">
      <alignment horizontal="center" vertical="center" wrapText="1"/>
    </xf>
    <xf numFmtId="10" fontId="9" fillId="10" borderId="12" xfId="0" applyNumberFormat="1" applyFont="1" applyFill="1" applyBorder="1" applyAlignment="1">
      <alignment horizontal="center" vertical="center" wrapText="1" readingOrder="1"/>
    </xf>
    <xf numFmtId="10" fontId="9" fillId="10" borderId="13" xfId="0" applyNumberFormat="1" applyFont="1" applyFill="1" applyBorder="1" applyAlignment="1">
      <alignment horizontal="center" vertical="center" wrapText="1" readingOrder="1"/>
    </xf>
    <xf numFmtId="10" fontId="9" fillId="10" borderId="11" xfId="0" applyNumberFormat="1" applyFont="1" applyFill="1" applyBorder="1" applyAlignment="1">
      <alignment horizontal="center" vertical="center" wrapText="1" readingOrder="1"/>
    </xf>
    <xf numFmtId="9" fontId="10" fillId="10" borderId="92" xfId="0" applyNumberFormat="1" applyFont="1" applyFill="1" applyBorder="1" applyAlignment="1">
      <alignment horizontal="left" vertical="center" wrapText="1"/>
    </xf>
    <xf numFmtId="9" fontId="10" fillId="10" borderId="112" xfId="0" applyNumberFormat="1" applyFont="1" applyFill="1" applyBorder="1" applyAlignment="1">
      <alignment horizontal="left" vertical="center" wrapText="1"/>
    </xf>
    <xf numFmtId="164" fontId="9" fillId="10" borderId="81" xfId="1" applyNumberFormat="1" applyFont="1" applyFill="1" applyBorder="1" applyAlignment="1">
      <alignment horizontal="center" vertical="center" wrapText="1"/>
    </xf>
    <xf numFmtId="164" fontId="9" fillId="10" borderId="25" xfId="1" applyNumberFormat="1" applyFont="1" applyFill="1" applyBorder="1" applyAlignment="1">
      <alignment horizontal="center" vertical="center" wrapText="1"/>
    </xf>
    <xf numFmtId="10" fontId="12" fillId="6" borderId="55" xfId="1" applyNumberFormat="1" applyFont="1" applyFill="1" applyBorder="1" applyAlignment="1">
      <alignment horizontal="center" vertical="center"/>
    </xf>
    <xf numFmtId="10" fontId="12" fillId="0" borderId="56" xfId="1" applyNumberFormat="1" applyFont="1" applyFill="1" applyBorder="1" applyAlignment="1">
      <alignment horizontal="center" vertical="center"/>
    </xf>
    <xf numFmtId="9" fontId="10" fillId="10" borderId="19" xfId="0" applyNumberFormat="1" applyFont="1" applyFill="1" applyBorder="1" applyAlignment="1">
      <alignment horizontal="left" vertical="center" wrapText="1"/>
    </xf>
    <xf numFmtId="9" fontId="10" fillId="10" borderId="95" xfId="0" applyNumberFormat="1" applyFont="1" applyFill="1" applyBorder="1" applyAlignment="1">
      <alignment horizontal="left" vertical="center" wrapText="1"/>
    </xf>
    <xf numFmtId="164" fontId="9" fillId="10" borderId="103" xfId="1" applyNumberFormat="1" applyFont="1" applyFill="1" applyBorder="1" applyAlignment="1">
      <alignment horizontal="center" vertical="center" wrapText="1"/>
    </xf>
    <xf numFmtId="9" fontId="10" fillId="25" borderId="19" xfId="0" applyNumberFormat="1" applyFont="1" applyFill="1" applyBorder="1" applyAlignment="1">
      <alignment horizontal="left" vertical="center" wrapText="1"/>
    </xf>
    <xf numFmtId="9" fontId="10" fillId="25" borderId="95" xfId="0" applyNumberFormat="1" applyFont="1" applyFill="1" applyBorder="1" applyAlignment="1">
      <alignment horizontal="left" vertical="center" wrapText="1"/>
    </xf>
    <xf numFmtId="164" fontId="9" fillId="25" borderId="25" xfId="1" applyNumberFormat="1" applyFont="1" applyFill="1" applyBorder="1" applyAlignment="1">
      <alignment horizontal="center" vertical="center" wrapText="1"/>
    </xf>
    <xf numFmtId="164" fontId="9" fillId="25" borderId="103" xfId="1" applyNumberFormat="1" applyFont="1" applyFill="1" applyBorder="1" applyAlignment="1">
      <alignment horizontal="center" vertical="center" wrapText="1"/>
    </xf>
    <xf numFmtId="164" fontId="10" fillId="17" borderId="20" xfId="1" applyNumberFormat="1" applyFont="1" applyFill="1" applyBorder="1" applyAlignment="1">
      <alignment horizontal="center" vertical="center" wrapText="1"/>
    </xf>
    <xf numFmtId="164" fontId="10" fillId="17" borderId="11" xfId="1" applyNumberFormat="1" applyFont="1" applyFill="1" applyBorder="1" applyAlignment="1">
      <alignment horizontal="center" vertical="center" wrapText="1"/>
    </xf>
    <xf numFmtId="0" fontId="9" fillId="11" borderId="13" xfId="0" applyFont="1" applyFill="1" applyBorder="1" applyAlignment="1">
      <alignment horizontal="left" vertical="center" wrapText="1" readingOrder="1"/>
    </xf>
    <xf numFmtId="0" fontId="9" fillId="11" borderId="27" xfId="0" applyFont="1" applyFill="1" applyBorder="1" applyAlignment="1">
      <alignment horizontal="left" vertical="center" wrapText="1" readingOrder="1"/>
    </xf>
    <xf numFmtId="164" fontId="9" fillId="11" borderId="13" xfId="1" applyNumberFormat="1" applyFont="1" applyFill="1" applyBorder="1" applyAlignment="1">
      <alignment horizontal="center" vertical="center" wrapText="1" readingOrder="1"/>
    </xf>
    <xf numFmtId="164" fontId="9" fillId="11" borderId="27" xfId="1" applyNumberFormat="1" applyFont="1" applyFill="1" applyBorder="1" applyAlignment="1">
      <alignment horizontal="center" vertical="center" wrapText="1" readingOrder="1"/>
    </xf>
    <xf numFmtId="10" fontId="12" fillId="6" borderId="43" xfId="1" applyNumberFormat="1" applyFont="1" applyFill="1" applyBorder="1" applyAlignment="1">
      <alignment horizontal="center" vertical="center"/>
    </xf>
    <xf numFmtId="10" fontId="12" fillId="0" borderId="44" xfId="1" applyNumberFormat="1" applyFont="1" applyFill="1" applyBorder="1" applyAlignment="1">
      <alignment horizontal="center" vertical="center"/>
    </xf>
    <xf numFmtId="0" fontId="23" fillId="25" borderId="9" xfId="2" applyFont="1" applyFill="1" applyBorder="1" applyAlignment="1">
      <alignment horizontal="center" vertical="center" wrapText="1"/>
    </xf>
    <xf numFmtId="0" fontId="23" fillId="25" borderId="5" xfId="2" applyFont="1" applyFill="1" applyBorder="1" applyAlignment="1">
      <alignment horizontal="center" vertical="center" wrapText="1"/>
    </xf>
    <xf numFmtId="0" fontId="34" fillId="0" borderId="22" xfId="0" applyFont="1" applyBorder="1" applyAlignment="1">
      <alignment horizontal="center" vertical="center" wrapText="1"/>
    </xf>
    <xf numFmtId="0" fontId="10" fillId="25" borderId="25" xfId="0" applyFont="1" applyFill="1" applyBorder="1" applyAlignment="1">
      <alignment horizontal="left" vertical="center" wrapText="1"/>
    </xf>
    <xf numFmtId="164" fontId="10" fillId="25" borderId="25" xfId="3" applyNumberFormat="1" applyFont="1" applyFill="1" applyBorder="1" applyAlignment="1">
      <alignment horizontal="center" vertical="center" wrapText="1"/>
    </xf>
    <xf numFmtId="10" fontId="12" fillId="6" borderId="9" xfId="3" applyNumberFormat="1" applyFont="1" applyFill="1" applyBorder="1" applyAlignment="1">
      <alignment horizontal="center" vertical="center"/>
    </xf>
    <xf numFmtId="10" fontId="12" fillId="6" borderId="5" xfId="3" applyNumberFormat="1" applyFont="1" applyFill="1" applyBorder="1" applyAlignment="1">
      <alignment horizontal="center" vertical="center"/>
    </xf>
    <xf numFmtId="9" fontId="10" fillId="25" borderId="12" xfId="0" applyNumberFormat="1" applyFont="1" applyFill="1" applyBorder="1" applyAlignment="1">
      <alignment horizontal="center" vertical="center" wrapText="1"/>
    </xf>
    <xf numFmtId="9" fontId="10" fillId="25" borderId="13" xfId="0" applyNumberFormat="1" applyFont="1" applyFill="1" applyBorder="1" applyAlignment="1">
      <alignment horizontal="center" vertical="center" wrapText="1"/>
    </xf>
    <xf numFmtId="9" fontId="10" fillId="25" borderId="11" xfId="0" applyNumberFormat="1" applyFont="1" applyFill="1" applyBorder="1" applyAlignment="1">
      <alignment horizontal="center" vertical="center" wrapText="1"/>
    </xf>
    <xf numFmtId="0" fontId="10" fillId="25" borderId="51" xfId="0" applyFont="1" applyFill="1" applyBorder="1" applyAlignment="1">
      <alignment horizontal="center" vertical="center" wrapText="1" readingOrder="1"/>
    </xf>
    <xf numFmtId="0" fontId="10" fillId="25" borderId="23" xfId="0" applyFont="1" applyFill="1" applyBorder="1" applyAlignment="1">
      <alignment horizontal="center" vertical="center" wrapText="1" readingOrder="1"/>
    </xf>
    <xf numFmtId="0" fontId="10" fillId="25" borderId="58" xfId="0" applyFont="1" applyFill="1" applyBorder="1" applyAlignment="1">
      <alignment horizontal="center" vertical="center" wrapText="1" readingOrder="1"/>
    </xf>
    <xf numFmtId="10" fontId="9" fillId="25" borderId="12" xfId="0" applyNumberFormat="1" applyFont="1" applyFill="1" applyBorder="1" applyAlignment="1">
      <alignment horizontal="center" vertical="center" wrapText="1" readingOrder="1"/>
    </xf>
    <xf numFmtId="10" fontId="9" fillId="25" borderId="13" xfId="0" applyNumberFormat="1" applyFont="1" applyFill="1" applyBorder="1" applyAlignment="1">
      <alignment horizontal="center" vertical="center" wrapText="1" readingOrder="1"/>
    </xf>
    <xf numFmtId="10" fontId="9" fillId="25" borderId="11" xfId="0" applyNumberFormat="1" applyFont="1" applyFill="1" applyBorder="1" applyAlignment="1">
      <alignment horizontal="center" vertical="center" wrapText="1" readingOrder="1"/>
    </xf>
    <xf numFmtId="9" fontId="10" fillId="25" borderId="92" xfId="0" applyNumberFormat="1" applyFont="1" applyFill="1" applyBorder="1" applyAlignment="1">
      <alignment horizontal="left" vertical="center" wrapText="1"/>
    </xf>
    <xf numFmtId="9" fontId="10" fillId="25" borderId="112" xfId="0" applyNumberFormat="1" applyFont="1" applyFill="1" applyBorder="1" applyAlignment="1">
      <alignment horizontal="left" vertical="center" wrapText="1"/>
    </xf>
    <xf numFmtId="164" fontId="9" fillId="25" borderId="81" xfId="1" applyNumberFormat="1" applyFont="1" applyFill="1" applyBorder="1" applyAlignment="1">
      <alignment horizontal="center" vertical="center" wrapText="1"/>
    </xf>
    <xf numFmtId="0" fontId="17" fillId="25" borderId="9" xfId="2" applyFont="1" applyFill="1" applyBorder="1" applyAlignment="1">
      <alignment horizontal="center" vertical="center" wrapText="1"/>
    </xf>
    <xf numFmtId="0" fontId="17" fillId="25" borderId="5" xfId="2" applyFont="1" applyFill="1" applyBorder="1" applyAlignment="1">
      <alignment horizontal="center" vertical="center" wrapText="1"/>
    </xf>
    <xf numFmtId="0" fontId="17" fillId="25" borderId="22" xfId="2" applyFont="1" applyFill="1" applyBorder="1" applyAlignment="1">
      <alignment horizontal="center" vertical="center" wrapText="1"/>
    </xf>
    <xf numFmtId="0" fontId="10" fillId="25" borderId="9" xfId="2" applyFont="1" applyFill="1" applyBorder="1" applyAlignment="1">
      <alignment horizontal="center" vertical="center" wrapText="1"/>
    </xf>
    <xf numFmtId="0" fontId="10" fillId="25" borderId="5" xfId="2" applyFont="1" applyFill="1" applyBorder="1" applyAlignment="1">
      <alignment horizontal="center" vertical="center" wrapText="1"/>
    </xf>
    <xf numFmtId="0" fontId="10" fillId="25" borderId="22" xfId="2" applyFont="1" applyFill="1" applyBorder="1" applyAlignment="1">
      <alignment horizontal="center" vertical="center" wrapText="1"/>
    </xf>
    <xf numFmtId="0" fontId="18" fillId="25" borderId="9" xfId="0" applyFont="1" applyFill="1" applyBorder="1" applyAlignment="1">
      <alignment horizontal="center" vertical="center" wrapText="1"/>
    </xf>
    <xf numFmtId="0" fontId="18" fillId="25" borderId="5"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8" xfId="0" applyFont="1" applyFill="1" applyBorder="1" applyAlignment="1">
      <alignment horizontal="center" vertical="center" wrapText="1"/>
    </xf>
    <xf numFmtId="0" fontId="9" fillId="25" borderId="43" xfId="0" applyFont="1" applyFill="1" applyBorder="1" applyAlignment="1">
      <alignment horizontal="center" vertical="center" wrapText="1"/>
    </xf>
    <xf numFmtId="9" fontId="9" fillId="25" borderId="7" xfId="0" applyNumberFormat="1" applyFont="1" applyFill="1" applyBorder="1" applyAlignment="1">
      <alignment horizontal="left" vertical="center" wrapText="1"/>
    </xf>
    <xf numFmtId="9" fontId="9" fillId="25" borderId="8" xfId="0" applyNumberFormat="1" applyFont="1" applyFill="1" applyBorder="1" applyAlignment="1">
      <alignment horizontal="left" vertical="center" wrapText="1"/>
    </xf>
    <xf numFmtId="9" fontId="9" fillId="25" borderId="6" xfId="0" applyNumberFormat="1" applyFont="1" applyFill="1" applyBorder="1" applyAlignment="1">
      <alignment horizontal="left" vertical="center" wrapText="1"/>
    </xf>
    <xf numFmtId="0" fontId="18" fillId="25" borderId="12" xfId="0" applyFont="1" applyFill="1" applyBorder="1" applyAlignment="1">
      <alignment horizontal="center" vertical="center"/>
    </xf>
    <xf numFmtId="0" fontId="18" fillId="25" borderId="13" xfId="0" applyFont="1" applyFill="1" applyBorder="1" applyAlignment="1">
      <alignment horizontal="center" vertical="center"/>
    </xf>
    <xf numFmtId="0" fontId="18" fillId="25" borderId="11" xfId="0" applyFont="1" applyFill="1" applyBorder="1" applyAlignment="1">
      <alignment horizontal="center" vertical="center"/>
    </xf>
    <xf numFmtId="0" fontId="10" fillId="25" borderId="20" xfId="0" applyFont="1" applyFill="1" applyBorder="1" applyAlignment="1">
      <alignment horizontal="left" vertical="center" wrapText="1"/>
    </xf>
    <xf numFmtId="0" fontId="13" fillId="25" borderId="27" xfId="0" applyFont="1" applyFill="1" applyBorder="1" applyAlignment="1">
      <alignment horizontal="left" vertical="center" wrapText="1"/>
    </xf>
    <xf numFmtId="0" fontId="10" fillId="25" borderId="12" xfId="0" applyFont="1" applyFill="1" applyBorder="1" applyAlignment="1">
      <alignment horizontal="left" vertical="center" wrapText="1"/>
    </xf>
    <xf numFmtId="0" fontId="10" fillId="25" borderId="27" xfId="0" applyFont="1" applyFill="1" applyBorder="1" applyAlignment="1">
      <alignment horizontal="left" vertical="center" wrapText="1"/>
    </xf>
    <xf numFmtId="164" fontId="10" fillId="25" borderId="81" xfId="3" applyNumberFormat="1" applyFont="1" applyFill="1" applyBorder="1" applyAlignment="1">
      <alignment horizontal="center" vertical="center" wrapText="1"/>
    </xf>
    <xf numFmtId="0" fontId="10" fillId="25" borderId="11" xfId="0" applyFont="1" applyFill="1" applyBorder="1" applyAlignment="1">
      <alignment horizontal="left" vertical="center" wrapText="1"/>
    </xf>
    <xf numFmtId="164" fontId="10" fillId="25" borderId="103" xfId="3" applyNumberFormat="1" applyFont="1" applyFill="1" applyBorder="1" applyAlignment="1">
      <alignment horizontal="center" vertical="center" wrapText="1"/>
    </xf>
    <xf numFmtId="1" fontId="17" fillId="25" borderId="9" xfId="0" applyNumberFormat="1" applyFont="1" applyFill="1" applyBorder="1" applyAlignment="1">
      <alignment horizontal="center" vertical="center" wrapText="1"/>
    </xf>
    <xf numFmtId="1" fontId="17" fillId="25" borderId="5" xfId="0" applyNumberFormat="1" applyFont="1" applyFill="1" applyBorder="1" applyAlignment="1">
      <alignment horizontal="center" vertical="center" wrapText="1"/>
    </xf>
    <xf numFmtId="1" fontId="17" fillId="25" borderId="22" xfId="0" applyNumberFormat="1" applyFont="1" applyFill="1" applyBorder="1" applyAlignment="1">
      <alignment horizontal="center" vertical="center" wrapText="1"/>
    </xf>
    <xf numFmtId="1" fontId="10" fillId="25" borderId="9" xfId="0" applyNumberFormat="1" applyFont="1" applyFill="1" applyBorder="1" applyAlignment="1">
      <alignment horizontal="center" vertical="center" wrapText="1"/>
    </xf>
    <xf numFmtId="1" fontId="10" fillId="25" borderId="5" xfId="0" applyNumberFormat="1" applyFont="1" applyFill="1" applyBorder="1" applyAlignment="1">
      <alignment horizontal="center" vertical="center" wrapText="1"/>
    </xf>
    <xf numFmtId="1" fontId="10" fillId="25" borderId="22" xfId="0" applyNumberFormat="1" applyFont="1" applyFill="1" applyBorder="1" applyAlignment="1">
      <alignment horizontal="center" vertical="center" wrapText="1"/>
    </xf>
    <xf numFmtId="0" fontId="9" fillId="25" borderId="9"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22" xfId="0" applyFont="1" applyFill="1" applyBorder="1" applyAlignment="1">
      <alignment horizontal="center" vertical="center" wrapText="1"/>
    </xf>
    <xf numFmtId="1" fontId="10" fillId="25" borderId="7" xfId="0" applyNumberFormat="1" applyFont="1" applyFill="1" applyBorder="1" applyAlignment="1">
      <alignment horizontal="left" vertical="center" wrapText="1"/>
    </xf>
    <xf numFmtId="1" fontId="10" fillId="25" borderId="8" xfId="0" applyNumberFormat="1" applyFont="1" applyFill="1" applyBorder="1" applyAlignment="1">
      <alignment horizontal="left" vertical="center" wrapText="1"/>
    </xf>
    <xf numFmtId="1" fontId="10" fillId="25" borderId="6" xfId="0" applyNumberFormat="1" applyFont="1" applyFill="1" applyBorder="1" applyAlignment="1">
      <alignment horizontal="left" vertical="center" wrapText="1"/>
    </xf>
    <xf numFmtId="0" fontId="18" fillId="25" borderId="12"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1" xfId="0" applyFont="1" applyFill="1" applyBorder="1" applyAlignment="1">
      <alignment horizontal="center" vertical="center" wrapText="1"/>
    </xf>
    <xf numFmtId="1" fontId="10" fillId="25" borderId="12" xfId="0" applyNumberFormat="1" applyFont="1" applyFill="1" applyBorder="1" applyAlignment="1">
      <alignment horizontal="center" vertical="center" wrapText="1"/>
    </xf>
    <xf numFmtId="1" fontId="10" fillId="25" borderId="13" xfId="0" applyNumberFormat="1" applyFont="1" applyFill="1" applyBorder="1" applyAlignment="1">
      <alignment horizontal="center" vertical="center" wrapText="1"/>
    </xf>
    <xf numFmtId="1" fontId="10" fillId="25" borderId="11" xfId="0" applyNumberFormat="1" applyFont="1" applyFill="1" applyBorder="1" applyAlignment="1">
      <alignment horizontal="center" vertical="center" wrapText="1"/>
    </xf>
    <xf numFmtId="1" fontId="13" fillId="25" borderId="12" xfId="0" applyNumberFormat="1" applyFont="1" applyFill="1" applyBorder="1" applyAlignment="1">
      <alignment horizontal="center" vertical="center" wrapText="1"/>
    </xf>
    <xf numFmtId="10" fontId="9" fillId="25" borderId="12" xfId="0" applyNumberFormat="1" applyFont="1" applyFill="1" applyBorder="1" applyAlignment="1">
      <alignment horizontal="center" vertical="center" wrapText="1"/>
    </xf>
    <xf numFmtId="10" fontId="9" fillId="25" borderId="13" xfId="0" applyNumberFormat="1" applyFont="1" applyFill="1" applyBorder="1" applyAlignment="1">
      <alignment horizontal="center" vertical="center" wrapText="1"/>
    </xf>
    <xf numFmtId="10" fontId="9" fillId="25" borderId="11" xfId="0" applyNumberFormat="1" applyFont="1" applyFill="1" applyBorder="1" applyAlignment="1">
      <alignment horizontal="center" vertical="center" wrapText="1"/>
    </xf>
    <xf numFmtId="1" fontId="10" fillId="25" borderId="107" xfId="0" applyNumberFormat="1" applyFont="1" applyFill="1" applyBorder="1" applyAlignment="1">
      <alignment horizontal="left" vertical="center" wrapText="1"/>
    </xf>
    <xf numFmtId="1" fontId="10" fillId="25" borderId="24" xfId="0" applyNumberFormat="1" applyFont="1" applyFill="1" applyBorder="1" applyAlignment="1">
      <alignment horizontal="left" vertical="center" wrapText="1"/>
    </xf>
    <xf numFmtId="1" fontId="10" fillId="25" borderId="108" xfId="0" applyNumberFormat="1" applyFont="1" applyFill="1" applyBorder="1" applyAlignment="1">
      <alignment horizontal="left" vertical="center" wrapText="1"/>
    </xf>
    <xf numFmtId="0" fontId="18" fillId="25" borderId="81" xfId="0" applyFont="1" applyFill="1" applyBorder="1" applyAlignment="1">
      <alignment horizontal="center" vertical="center" wrapText="1"/>
    </xf>
    <xf numFmtId="0" fontId="18" fillId="25" borderId="25" xfId="0" applyFont="1" applyFill="1" applyBorder="1" applyAlignment="1">
      <alignment horizontal="center" vertical="center" wrapText="1"/>
    </xf>
    <xf numFmtId="0" fontId="18" fillId="25" borderId="103" xfId="0" applyFont="1" applyFill="1" applyBorder="1" applyAlignment="1">
      <alignment horizontal="center" vertical="center" wrapText="1"/>
    </xf>
    <xf numFmtId="1" fontId="10" fillId="25" borderId="81" xfId="0" applyNumberFormat="1" applyFont="1" applyFill="1" applyBorder="1" applyAlignment="1">
      <alignment horizontal="center" vertical="center" wrapText="1"/>
    </xf>
    <xf numFmtId="1" fontId="10" fillId="25" borderId="25" xfId="0" applyNumberFormat="1" applyFont="1" applyFill="1" applyBorder="1" applyAlignment="1">
      <alignment horizontal="center" vertical="center" wrapText="1"/>
    </xf>
    <xf numFmtId="1" fontId="10" fillId="25" borderId="103" xfId="0" applyNumberFormat="1" applyFont="1" applyFill="1" applyBorder="1" applyAlignment="1">
      <alignment horizontal="center" vertical="center" wrapText="1"/>
    </xf>
    <xf numFmtId="10" fontId="9" fillId="25" borderId="81" xfId="0" applyNumberFormat="1" applyFont="1" applyFill="1" applyBorder="1" applyAlignment="1">
      <alignment horizontal="center" vertical="center" wrapText="1"/>
    </xf>
    <xf numFmtId="10" fontId="9" fillId="25" borderId="25" xfId="0" applyNumberFormat="1" applyFont="1" applyFill="1" applyBorder="1" applyAlignment="1">
      <alignment horizontal="center" vertical="center" wrapText="1"/>
    </xf>
    <xf numFmtId="10" fontId="9" fillId="25" borderId="103" xfId="0" applyNumberFormat="1" applyFont="1" applyFill="1" applyBorder="1" applyAlignment="1">
      <alignment horizontal="center" vertical="center" wrapText="1"/>
    </xf>
    <xf numFmtId="0" fontId="10" fillId="25" borderId="103" xfId="0" applyFont="1" applyFill="1" applyBorder="1" applyAlignment="1">
      <alignment horizontal="left" vertical="center" wrapText="1"/>
    </xf>
    <xf numFmtId="10" fontId="12" fillId="6" borderId="43" xfId="3" applyNumberFormat="1" applyFont="1" applyFill="1" applyBorder="1" applyAlignment="1">
      <alignment horizontal="center" vertical="center"/>
    </xf>
    <xf numFmtId="10" fontId="12" fillId="6" borderId="44" xfId="3" applyNumberFormat="1" applyFont="1" applyFill="1" applyBorder="1" applyAlignment="1">
      <alignment horizontal="center" vertical="center"/>
    </xf>
    <xf numFmtId="0" fontId="14" fillId="25" borderId="25" xfId="0" applyFont="1" applyFill="1" applyBorder="1" applyAlignment="1">
      <alignment horizontal="left" vertical="center" wrapText="1"/>
    </xf>
    <xf numFmtId="0" fontId="14" fillId="25" borderId="12" xfId="0" applyFont="1" applyFill="1" applyBorder="1" applyAlignment="1">
      <alignment horizontal="left" vertical="center" wrapText="1"/>
    </xf>
    <xf numFmtId="0" fontId="14" fillId="25" borderId="27" xfId="0" applyFont="1" applyFill="1" applyBorder="1" applyAlignment="1">
      <alignment horizontal="left" vertical="center" wrapText="1"/>
    </xf>
    <xf numFmtId="164" fontId="10" fillId="25" borderId="20" xfId="3" applyNumberFormat="1" applyFont="1" applyFill="1" applyBorder="1" applyAlignment="1">
      <alignment horizontal="center" vertical="center" wrapText="1"/>
    </xf>
    <xf numFmtId="0" fontId="10" fillId="25" borderId="81" xfId="0" applyFont="1" applyFill="1" applyBorder="1" applyAlignment="1">
      <alignment horizontal="left" vertical="center" wrapText="1"/>
    </xf>
    <xf numFmtId="0" fontId="12" fillId="25" borderId="25" xfId="0" applyFont="1" applyFill="1" applyBorder="1" applyAlignment="1">
      <alignment horizontal="left" vertical="center" wrapText="1"/>
    </xf>
    <xf numFmtId="1" fontId="14" fillId="25" borderId="7" xfId="0" applyNumberFormat="1" applyFont="1" applyFill="1" applyBorder="1" applyAlignment="1">
      <alignment horizontal="left" vertical="center" wrapText="1"/>
    </xf>
    <xf numFmtId="1" fontId="14" fillId="25" borderId="8" xfId="0" applyNumberFormat="1" applyFont="1" applyFill="1" applyBorder="1" applyAlignment="1">
      <alignment horizontal="left" vertical="center" wrapText="1"/>
    </xf>
    <xf numFmtId="1" fontId="14" fillId="25" borderId="6" xfId="0" applyNumberFormat="1" applyFont="1" applyFill="1" applyBorder="1" applyAlignment="1">
      <alignment horizontal="left" vertical="center" wrapText="1"/>
    </xf>
    <xf numFmtId="1" fontId="14" fillId="25" borderId="12" xfId="0" applyNumberFormat="1" applyFont="1" applyFill="1" applyBorder="1" applyAlignment="1">
      <alignment horizontal="center" vertical="center" wrapText="1"/>
    </xf>
    <xf numFmtId="1" fontId="14" fillId="25" borderId="13" xfId="0" applyNumberFormat="1" applyFont="1" applyFill="1" applyBorder="1" applyAlignment="1">
      <alignment horizontal="center" vertical="center" wrapText="1"/>
    </xf>
    <xf numFmtId="1" fontId="14" fillId="25" borderId="11" xfId="0" applyNumberFormat="1" applyFont="1" applyFill="1" applyBorder="1" applyAlignment="1">
      <alignment horizontal="center" vertical="center" wrapText="1"/>
    </xf>
    <xf numFmtId="10" fontId="14" fillId="25" borderId="12" xfId="0" applyNumberFormat="1" applyFont="1" applyFill="1" applyBorder="1" applyAlignment="1">
      <alignment horizontal="center" vertical="center" wrapText="1"/>
    </xf>
    <xf numFmtId="10" fontId="14" fillId="25" borderId="13" xfId="0" applyNumberFormat="1" applyFont="1" applyFill="1" applyBorder="1" applyAlignment="1">
      <alignment horizontal="center" vertical="center" wrapText="1"/>
    </xf>
    <xf numFmtId="10" fontId="14" fillId="25" borderId="11" xfId="0" applyNumberFormat="1" applyFont="1" applyFill="1" applyBorder="1" applyAlignment="1">
      <alignment horizontal="center" vertical="center" wrapText="1"/>
    </xf>
    <xf numFmtId="164" fontId="10" fillId="25" borderId="12" xfId="3" applyNumberFormat="1" applyFont="1" applyFill="1" applyBorder="1" applyAlignment="1">
      <alignment horizontal="center" vertical="center" wrapText="1"/>
    </xf>
    <xf numFmtId="164" fontId="10" fillId="25" borderId="27" xfId="3" applyNumberFormat="1" applyFont="1" applyFill="1" applyBorder="1" applyAlignment="1">
      <alignment horizontal="center" vertical="center" wrapText="1"/>
    </xf>
    <xf numFmtId="10" fontId="12" fillId="0" borderId="9" xfId="3" applyNumberFormat="1" applyFont="1" applyFill="1" applyBorder="1" applyAlignment="1">
      <alignment horizontal="center" vertical="center"/>
    </xf>
    <xf numFmtId="10" fontId="12" fillId="0" borderId="5" xfId="3" applyNumberFormat="1" applyFont="1" applyFill="1" applyBorder="1" applyAlignment="1">
      <alignment horizontal="center" vertical="center"/>
    </xf>
    <xf numFmtId="10" fontId="12" fillId="0" borderId="22" xfId="3" applyNumberFormat="1" applyFont="1" applyFill="1" applyBorder="1" applyAlignment="1">
      <alignment horizontal="center" vertical="center"/>
    </xf>
    <xf numFmtId="0" fontId="9" fillId="25" borderId="20" xfId="0" applyFont="1" applyFill="1" applyBorder="1" applyAlignment="1">
      <alignment horizontal="left" vertical="center" wrapText="1"/>
    </xf>
    <xf numFmtId="0" fontId="9" fillId="25" borderId="27" xfId="0" applyFont="1" applyFill="1" applyBorder="1" applyAlignment="1">
      <alignment horizontal="left" vertical="center" wrapText="1"/>
    </xf>
    <xf numFmtId="0" fontId="9" fillId="25" borderId="13" xfId="0" applyFont="1" applyFill="1" applyBorder="1" applyAlignment="1">
      <alignment horizontal="left" vertical="center" wrapText="1"/>
    </xf>
    <xf numFmtId="0" fontId="9" fillId="25" borderId="12" xfId="0" applyFont="1" applyFill="1" applyBorder="1" applyAlignment="1">
      <alignment horizontal="left" vertical="center" wrapText="1"/>
    </xf>
    <xf numFmtId="0" fontId="10" fillId="25" borderId="13" xfId="0" applyFont="1" applyFill="1" applyBorder="1" applyAlignment="1">
      <alignment horizontal="left" vertical="center" wrapText="1"/>
    </xf>
    <xf numFmtId="0" fontId="14" fillId="25" borderId="103" xfId="0" applyFont="1" applyFill="1" applyBorder="1" applyAlignment="1">
      <alignment horizontal="left" vertical="center" wrapText="1"/>
    </xf>
    <xf numFmtId="1" fontId="18" fillId="25" borderId="81" xfId="0" applyNumberFormat="1" applyFont="1" applyFill="1" applyBorder="1" applyAlignment="1">
      <alignment horizontal="center" vertical="center" wrapText="1"/>
    </xf>
    <xf numFmtId="1" fontId="18" fillId="25" borderId="25" xfId="0" applyNumberFormat="1" applyFont="1" applyFill="1" applyBorder="1" applyAlignment="1">
      <alignment horizontal="center" vertical="center" wrapText="1"/>
    </xf>
    <xf numFmtId="1" fontId="18" fillId="25" borderId="103" xfId="0" applyNumberFormat="1" applyFont="1" applyFill="1" applyBorder="1" applyAlignment="1">
      <alignment horizontal="center" vertical="center" wrapText="1"/>
    </xf>
    <xf numFmtId="1" fontId="9" fillId="25" borderId="12" xfId="0" applyNumberFormat="1" applyFont="1" applyFill="1" applyBorder="1" applyAlignment="1">
      <alignment horizontal="center" vertical="center" wrapText="1"/>
    </xf>
    <xf numFmtId="1" fontId="9" fillId="25" borderId="13" xfId="0" applyNumberFormat="1" applyFont="1" applyFill="1" applyBorder="1" applyAlignment="1">
      <alignment horizontal="center" vertical="center" wrapText="1"/>
    </xf>
    <xf numFmtId="1" fontId="9" fillId="25" borderId="11" xfId="0" applyNumberFormat="1"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9" fillId="25" borderId="25" xfId="0" applyFont="1" applyFill="1" applyBorder="1" applyAlignment="1">
      <alignment horizontal="left" vertical="center" wrapText="1"/>
    </xf>
    <xf numFmtId="0" fontId="9" fillId="25" borderId="81" xfId="0" applyFont="1" applyFill="1" applyBorder="1" applyAlignment="1">
      <alignment horizontal="left" vertical="center" wrapText="1"/>
    </xf>
    <xf numFmtId="10" fontId="12" fillId="11" borderId="10" xfId="3" applyNumberFormat="1" applyFont="1" applyFill="1" applyBorder="1" applyAlignment="1">
      <alignment horizontal="center" vertical="center"/>
    </xf>
    <xf numFmtId="10" fontId="12" fillId="11" borderId="18" xfId="3" applyNumberFormat="1" applyFont="1" applyFill="1" applyBorder="1" applyAlignment="1">
      <alignment horizontal="center" vertical="center"/>
    </xf>
    <xf numFmtId="10" fontId="12" fillId="11" borderId="46" xfId="3" applyNumberFormat="1" applyFont="1" applyFill="1" applyBorder="1" applyAlignment="1">
      <alignment horizontal="center" vertical="center"/>
    </xf>
    <xf numFmtId="10" fontId="12" fillId="11" borderId="0" xfId="3" applyNumberFormat="1" applyFont="1" applyFill="1" applyBorder="1" applyAlignment="1">
      <alignment horizontal="center" vertical="center"/>
    </xf>
    <xf numFmtId="0" fontId="9" fillId="25" borderId="103" xfId="0" applyFont="1" applyFill="1" applyBorder="1" applyAlignment="1">
      <alignment horizontal="left" vertical="center" wrapText="1"/>
    </xf>
    <xf numFmtId="0" fontId="26" fillId="25" borderId="9" xfId="0" applyFont="1" applyFill="1" applyBorder="1" applyAlignment="1">
      <alignment horizontal="center" vertical="center" textRotation="90" wrapText="1"/>
    </xf>
    <xf numFmtId="0" fontId="26" fillId="25" borderId="5" xfId="0" applyFont="1" applyFill="1" applyBorder="1" applyAlignment="1">
      <alignment horizontal="center" vertical="center" textRotation="90" wrapText="1"/>
    </xf>
    <xf numFmtId="9" fontId="10" fillId="25" borderId="25" xfId="0" applyNumberFormat="1" applyFont="1" applyFill="1" applyBorder="1" applyAlignment="1">
      <alignment horizontal="left" vertical="center" wrapText="1"/>
    </xf>
    <xf numFmtId="10" fontId="12" fillId="7" borderId="5" xfId="3" applyNumberFormat="1" applyFont="1" applyFill="1" applyBorder="1" applyAlignment="1">
      <alignment horizontal="center" vertical="center" textRotation="90"/>
    </xf>
    <xf numFmtId="10" fontId="12" fillId="7" borderId="33" xfId="3" applyNumberFormat="1" applyFont="1" applyFill="1" applyBorder="1" applyAlignment="1">
      <alignment horizontal="center" vertical="center" textRotation="90"/>
    </xf>
    <xf numFmtId="0" fontId="23" fillId="25" borderId="84" xfId="0" applyFont="1" applyFill="1" applyBorder="1" applyAlignment="1">
      <alignment horizontal="center" vertical="center" wrapText="1"/>
    </xf>
    <xf numFmtId="9" fontId="10" fillId="25" borderId="103" xfId="0" applyNumberFormat="1" applyFont="1" applyFill="1" applyBorder="1" applyAlignment="1">
      <alignment horizontal="left" vertical="center" wrapText="1"/>
    </xf>
    <xf numFmtId="9" fontId="10" fillId="25" borderId="81" xfId="0" applyNumberFormat="1" applyFont="1" applyFill="1" applyBorder="1" applyAlignment="1">
      <alignment horizontal="left" vertical="center" wrapText="1"/>
    </xf>
    <xf numFmtId="164" fontId="10" fillId="25" borderId="13" xfId="3" applyNumberFormat="1" applyFont="1" applyFill="1" applyBorder="1" applyAlignment="1">
      <alignment horizontal="center" vertical="center" wrapText="1"/>
    </xf>
    <xf numFmtId="164" fontId="10" fillId="25" borderId="11" xfId="3" applyNumberFormat="1"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2" xfId="0" applyFont="1" applyFill="1" applyBorder="1" applyAlignment="1">
      <alignment horizontal="center" vertical="center"/>
    </xf>
    <xf numFmtId="0" fontId="9" fillId="25" borderId="21" xfId="0" applyFont="1" applyFill="1" applyBorder="1" applyAlignment="1">
      <alignment horizontal="center" vertical="center" wrapText="1"/>
    </xf>
    <xf numFmtId="0" fontId="9" fillId="25" borderId="33" xfId="0" applyFont="1" applyFill="1" applyBorder="1" applyAlignment="1">
      <alignment horizontal="center" vertical="center" wrapText="1"/>
    </xf>
    <xf numFmtId="0" fontId="9" fillId="25" borderId="40" xfId="0" applyFont="1" applyFill="1" applyBorder="1" applyAlignment="1">
      <alignment horizontal="center" vertical="center" wrapText="1"/>
    </xf>
    <xf numFmtId="0" fontId="17" fillId="25" borderId="9" xfId="0" applyFont="1" applyFill="1" applyBorder="1" applyAlignment="1">
      <alignment horizontal="center" vertical="center" wrapText="1" readingOrder="1"/>
    </xf>
    <xf numFmtId="0" fontId="17" fillId="25" borderId="5" xfId="0" applyFont="1" applyFill="1" applyBorder="1" applyAlignment="1">
      <alignment horizontal="center" vertical="center" wrapText="1" readingOrder="1"/>
    </xf>
    <xf numFmtId="0" fontId="14" fillId="25" borderId="9" xfId="0" applyFont="1" applyFill="1" applyBorder="1" applyAlignment="1">
      <alignment horizontal="center" vertical="center" wrapText="1" readingOrder="1"/>
    </xf>
    <xf numFmtId="0" fontId="14" fillId="25" borderId="5" xfId="0" applyFont="1" applyFill="1" applyBorder="1" applyAlignment="1">
      <alignment horizontal="center" vertical="center" wrapText="1" readingOrder="1"/>
    </xf>
    <xf numFmtId="164" fontId="9" fillId="10" borderId="12" xfId="3" applyNumberFormat="1" applyFont="1" applyFill="1" applyBorder="1" applyAlignment="1">
      <alignment horizontal="center" vertical="center" wrapText="1"/>
    </xf>
    <xf numFmtId="164" fontId="9" fillId="10" borderId="27" xfId="3" applyNumberFormat="1" applyFont="1" applyFill="1" applyBorder="1" applyAlignment="1">
      <alignment horizontal="center" vertical="center" wrapText="1"/>
    </xf>
    <xf numFmtId="164" fontId="9" fillId="10" borderId="20" xfId="3" applyNumberFormat="1" applyFont="1" applyFill="1" applyBorder="1" applyAlignment="1">
      <alignment horizontal="center" vertical="center" wrapText="1"/>
    </xf>
    <xf numFmtId="164" fontId="9" fillId="10" borderId="25" xfId="3" applyNumberFormat="1" applyFont="1" applyFill="1" applyBorder="1" applyAlignment="1">
      <alignment horizontal="center" vertical="center" wrapText="1"/>
    </xf>
    <xf numFmtId="10" fontId="9" fillId="10" borderId="12" xfId="0" applyNumberFormat="1" applyFont="1" applyFill="1" applyBorder="1" applyAlignment="1">
      <alignment horizontal="center" vertical="center" wrapText="1"/>
    </xf>
    <xf numFmtId="10" fontId="9" fillId="10" borderId="13" xfId="0" applyNumberFormat="1" applyFont="1" applyFill="1" applyBorder="1" applyAlignment="1">
      <alignment horizontal="center" vertical="center" wrapText="1"/>
    </xf>
    <xf numFmtId="10" fontId="9" fillId="10" borderId="11" xfId="0" applyNumberFormat="1" applyFont="1" applyFill="1" applyBorder="1" applyAlignment="1">
      <alignment horizontal="center" vertical="center" wrapText="1"/>
    </xf>
    <xf numFmtId="0" fontId="18" fillId="10" borderId="12"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11" xfId="0" applyFont="1" applyFill="1" applyBorder="1" applyAlignment="1">
      <alignment horizontal="center" vertical="center"/>
    </xf>
    <xf numFmtId="0" fontId="18" fillId="11" borderId="9"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23" fillId="10" borderId="85" xfId="0" applyFont="1" applyFill="1" applyBorder="1" applyAlignment="1">
      <alignment horizontal="center" vertical="center" wrapText="1"/>
    </xf>
    <xf numFmtId="0" fontId="23" fillId="10" borderId="84" xfId="0" applyFont="1" applyFill="1" applyBorder="1" applyAlignment="1">
      <alignment horizontal="center" vertical="center" wrapText="1"/>
    </xf>
    <xf numFmtId="164" fontId="9" fillId="10" borderId="13" xfId="3" applyNumberFormat="1" applyFont="1" applyFill="1" applyBorder="1" applyAlignment="1">
      <alignment horizontal="center" vertical="center" wrapText="1"/>
    </xf>
    <xf numFmtId="0" fontId="23" fillId="10" borderId="22" xfId="0" applyFont="1" applyFill="1" applyBorder="1" applyAlignment="1">
      <alignment horizontal="center" vertical="center" wrapText="1"/>
    </xf>
    <xf numFmtId="9" fontId="10" fillId="25" borderId="20" xfId="0" applyNumberFormat="1" applyFont="1" applyFill="1" applyBorder="1" applyAlignment="1">
      <alignment horizontal="left" vertical="center" wrapText="1"/>
    </xf>
    <xf numFmtId="0" fontId="23" fillId="25" borderId="85" xfId="0" applyFont="1" applyFill="1" applyBorder="1" applyAlignment="1">
      <alignment horizontal="center" vertical="center" wrapText="1"/>
    </xf>
    <xf numFmtId="0" fontId="10" fillId="25" borderId="107" xfId="0" applyFont="1" applyFill="1" applyBorder="1" applyAlignment="1">
      <alignment horizontal="left" vertical="center" wrapText="1" readingOrder="1"/>
    </xf>
    <xf numFmtId="0" fontId="10" fillId="25" borderId="24" xfId="0" applyFont="1" applyFill="1" applyBorder="1" applyAlignment="1">
      <alignment horizontal="left" vertical="center" wrapText="1" readingOrder="1"/>
    </xf>
    <xf numFmtId="0" fontId="10" fillId="25" borderId="108" xfId="0" applyFont="1" applyFill="1" applyBorder="1" applyAlignment="1">
      <alignment horizontal="left" vertical="center" wrapText="1" readingOrder="1"/>
    </xf>
    <xf numFmtId="9" fontId="10" fillId="22" borderId="25" xfId="0" applyNumberFormat="1" applyFont="1" applyFill="1" applyBorder="1" applyAlignment="1">
      <alignment horizontal="left" vertical="center" wrapText="1"/>
    </xf>
    <xf numFmtId="9" fontId="10" fillId="22" borderId="103" xfId="0" applyNumberFormat="1" applyFont="1" applyFill="1" applyBorder="1" applyAlignment="1">
      <alignment horizontal="left" vertical="center" wrapText="1"/>
    </xf>
    <xf numFmtId="164" fontId="9" fillId="22" borderId="25" xfId="3" applyNumberFormat="1" applyFont="1" applyFill="1" applyBorder="1" applyAlignment="1">
      <alignment horizontal="center" vertical="center" wrapText="1"/>
    </xf>
    <xf numFmtId="164" fontId="9" fillId="22" borderId="103" xfId="3" applyNumberFormat="1" applyFont="1" applyFill="1" applyBorder="1" applyAlignment="1">
      <alignment horizontal="center" vertical="center" wrapText="1"/>
    </xf>
    <xf numFmtId="0" fontId="17" fillId="22" borderId="9" xfId="2" applyFont="1" applyFill="1" applyBorder="1" applyAlignment="1">
      <alignment horizontal="center" vertical="center" wrapText="1"/>
    </xf>
    <xf numFmtId="0" fontId="17" fillId="22" borderId="5" xfId="2" applyFont="1" applyFill="1" applyBorder="1" applyAlignment="1">
      <alignment horizontal="center" vertical="center" wrapText="1"/>
    </xf>
    <xf numFmtId="0" fontId="17" fillId="22" borderId="22" xfId="2" applyFont="1" applyFill="1" applyBorder="1" applyAlignment="1">
      <alignment horizontal="center" vertical="center" wrapText="1"/>
    </xf>
    <xf numFmtId="0" fontId="10" fillId="22" borderId="9" xfId="2" applyFont="1" applyFill="1" applyBorder="1" applyAlignment="1">
      <alignment horizontal="center" vertical="center" wrapText="1"/>
    </xf>
    <xf numFmtId="0" fontId="10" fillId="22" borderId="5" xfId="2" applyFont="1" applyFill="1" applyBorder="1" applyAlignment="1">
      <alignment horizontal="center" vertical="center" wrapText="1"/>
    </xf>
    <xf numFmtId="0" fontId="10" fillId="22" borderId="22" xfId="2" applyFont="1" applyFill="1" applyBorder="1" applyAlignment="1">
      <alignment horizontal="center" vertical="center" wrapText="1"/>
    </xf>
    <xf numFmtId="0" fontId="18" fillId="22" borderId="9" xfId="0" applyFont="1" applyFill="1" applyBorder="1" applyAlignment="1">
      <alignment horizontal="center" vertical="center" wrapText="1"/>
    </xf>
    <xf numFmtId="0" fontId="18" fillId="22" borderId="5" xfId="0" applyFont="1" applyFill="1" applyBorder="1" applyAlignment="1">
      <alignment horizontal="center" vertical="center" wrapText="1"/>
    </xf>
    <xf numFmtId="0" fontId="18" fillId="22" borderId="22"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9" fillId="22" borderId="22" xfId="0" applyFont="1" applyFill="1" applyBorder="1" applyAlignment="1">
      <alignment horizontal="center" vertical="center" wrapText="1"/>
    </xf>
    <xf numFmtId="9" fontId="9" fillId="22" borderId="7" xfId="0" applyNumberFormat="1" applyFont="1" applyFill="1" applyBorder="1" applyAlignment="1">
      <alignment horizontal="left" vertical="center" wrapText="1"/>
    </xf>
    <xf numFmtId="9" fontId="9" fillId="22" borderId="8" xfId="0" applyNumberFormat="1" applyFont="1" applyFill="1" applyBorder="1" applyAlignment="1">
      <alignment horizontal="left" vertical="center" wrapText="1"/>
    </xf>
    <xf numFmtId="9" fontId="9" fillId="22" borderId="6" xfId="0" applyNumberFormat="1" applyFont="1" applyFill="1" applyBorder="1" applyAlignment="1">
      <alignment horizontal="left" vertical="center" wrapText="1"/>
    </xf>
    <xf numFmtId="0" fontId="18" fillId="22" borderId="12" xfId="0" applyFont="1" applyFill="1" applyBorder="1" applyAlignment="1">
      <alignment horizontal="center" vertical="center"/>
    </xf>
    <xf numFmtId="0" fontId="18" fillId="22" borderId="13" xfId="0" applyFont="1" applyFill="1" applyBorder="1" applyAlignment="1">
      <alignment horizontal="center" vertical="center"/>
    </xf>
    <xf numFmtId="0" fontId="18" fillId="22" borderId="11" xfId="0" applyFont="1" applyFill="1" applyBorder="1" applyAlignment="1">
      <alignment horizontal="center" vertical="center"/>
    </xf>
    <xf numFmtId="0" fontId="10" fillId="25" borderId="90" xfId="0" applyFont="1" applyFill="1" applyBorder="1" applyAlignment="1">
      <alignment horizontal="left" vertical="center" wrapText="1" readingOrder="1"/>
    </xf>
    <xf numFmtId="0" fontId="18" fillId="25" borderId="20" xfId="0" applyFont="1" applyFill="1" applyBorder="1" applyAlignment="1">
      <alignment horizontal="center" vertical="center" wrapText="1"/>
    </xf>
    <xf numFmtId="0" fontId="10" fillId="25" borderId="81" xfId="0" applyFont="1" applyFill="1" applyBorder="1" applyAlignment="1">
      <alignment horizontal="center" vertical="center" wrapText="1" readingOrder="1"/>
    </xf>
    <xf numFmtId="0" fontId="10" fillId="25" borderId="25" xfId="0" applyFont="1" applyFill="1" applyBorder="1" applyAlignment="1">
      <alignment horizontal="center" vertical="center" wrapText="1" readingOrder="1"/>
    </xf>
    <xf numFmtId="0" fontId="10" fillId="25" borderId="20" xfId="0" applyFont="1" applyFill="1" applyBorder="1" applyAlignment="1">
      <alignment horizontal="center" vertical="center" wrapText="1" readingOrder="1"/>
    </xf>
    <xf numFmtId="10" fontId="9" fillId="25" borderId="25" xfId="3" applyNumberFormat="1" applyFont="1" applyFill="1" applyBorder="1" applyAlignment="1">
      <alignment horizontal="center" vertical="center" wrapText="1"/>
    </xf>
    <xf numFmtId="10" fontId="9" fillId="25" borderId="20" xfId="3" applyNumberFormat="1" applyFont="1" applyFill="1" applyBorder="1" applyAlignment="1">
      <alignment horizontal="center" vertical="center" wrapText="1"/>
    </xf>
    <xf numFmtId="0" fontId="18" fillId="25" borderId="81" xfId="0" applyFont="1" applyFill="1" applyBorder="1" applyAlignment="1">
      <alignment horizontal="center" vertical="center"/>
    </xf>
    <xf numFmtId="0" fontId="18" fillId="25" borderId="25" xfId="0" applyFont="1" applyFill="1" applyBorder="1" applyAlignment="1">
      <alignment horizontal="center" vertical="center"/>
    </xf>
    <xf numFmtId="0" fontId="18" fillId="25" borderId="103" xfId="0" applyFont="1" applyFill="1" applyBorder="1" applyAlignment="1">
      <alignment horizontal="center" vertical="center"/>
    </xf>
    <xf numFmtId="0" fontId="10" fillId="25" borderId="103" xfId="0" applyFont="1" applyFill="1" applyBorder="1" applyAlignment="1">
      <alignment horizontal="center" vertical="center" wrapText="1" readingOrder="1"/>
    </xf>
    <xf numFmtId="0" fontId="13" fillId="25" borderId="81" xfId="0" applyFont="1" applyFill="1" applyBorder="1" applyAlignment="1">
      <alignment horizontal="center" vertical="center" wrapText="1"/>
    </xf>
    <xf numFmtId="0" fontId="13" fillId="25" borderId="25" xfId="0" applyFont="1" applyFill="1" applyBorder="1" applyAlignment="1">
      <alignment horizontal="center" vertical="center" wrapText="1"/>
    </xf>
    <xf numFmtId="0" fontId="13" fillId="25" borderId="103" xfId="0" applyFont="1" applyFill="1" applyBorder="1" applyAlignment="1">
      <alignment horizontal="center" vertical="center" wrapText="1"/>
    </xf>
    <xf numFmtId="0" fontId="13" fillId="25" borderId="81" xfId="0" applyFont="1" applyFill="1" applyBorder="1" applyAlignment="1">
      <alignment horizontal="center" vertical="center" wrapText="1" readingOrder="1"/>
    </xf>
    <xf numFmtId="0" fontId="13" fillId="25" borderId="25" xfId="0" applyFont="1" applyFill="1" applyBorder="1" applyAlignment="1">
      <alignment horizontal="center" vertical="center" wrapText="1" readingOrder="1"/>
    </xf>
    <xf numFmtId="0" fontId="10" fillId="25" borderId="81" xfId="0" applyFont="1" applyFill="1" applyBorder="1" applyAlignment="1">
      <alignment horizontal="center" vertical="center" wrapText="1"/>
    </xf>
    <xf numFmtId="0" fontId="10" fillId="25" borderId="25" xfId="0" applyFont="1" applyFill="1" applyBorder="1" applyAlignment="1">
      <alignment horizontal="center" vertical="center" wrapText="1"/>
    </xf>
    <xf numFmtId="0" fontId="10" fillId="25" borderId="103" xfId="0" applyFont="1" applyFill="1" applyBorder="1" applyAlignment="1">
      <alignment horizontal="center" vertical="center" wrapText="1"/>
    </xf>
    <xf numFmtId="9" fontId="9" fillId="22" borderId="25" xfId="0" applyNumberFormat="1" applyFont="1" applyFill="1" applyBorder="1" applyAlignment="1">
      <alignment horizontal="left" vertical="center" wrapText="1"/>
    </xf>
    <xf numFmtId="9" fontId="9" fillId="22" borderId="103" xfId="0" applyNumberFormat="1"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23" fillId="22" borderId="9" xfId="2" applyFont="1" applyFill="1" applyBorder="1" applyAlignment="1">
      <alignment horizontal="center" vertical="center" wrapText="1"/>
    </xf>
    <xf numFmtId="0" fontId="23" fillId="22" borderId="5" xfId="2" applyFont="1" applyFill="1" applyBorder="1" applyAlignment="1">
      <alignment horizontal="center" vertical="center" wrapText="1"/>
    </xf>
    <xf numFmtId="0" fontId="23" fillId="22" borderId="22" xfId="2" applyFont="1" applyFill="1" applyBorder="1" applyAlignment="1">
      <alignment horizontal="center" vertical="center" wrapText="1"/>
    </xf>
    <xf numFmtId="9" fontId="9" fillId="22" borderId="12" xfId="0" applyNumberFormat="1" applyFont="1" applyFill="1" applyBorder="1" applyAlignment="1">
      <alignment horizontal="center" vertical="center" wrapText="1"/>
    </xf>
    <xf numFmtId="9" fontId="9" fillId="22" borderId="13" xfId="0" applyNumberFormat="1" applyFont="1" applyFill="1" applyBorder="1" applyAlignment="1">
      <alignment horizontal="center" vertical="center" wrapText="1"/>
    </xf>
    <xf numFmtId="9" fontId="9" fillId="22" borderId="11" xfId="0" applyNumberFormat="1" applyFont="1" applyFill="1" applyBorder="1" applyAlignment="1">
      <alignment horizontal="center" vertical="center" wrapText="1"/>
    </xf>
    <xf numFmtId="0" fontId="9" fillId="22" borderId="12" xfId="0" applyFont="1" applyFill="1" applyBorder="1" applyAlignment="1">
      <alignment horizontal="center" vertical="center" wrapText="1" readingOrder="1"/>
    </xf>
    <xf numFmtId="0" fontId="9" fillId="22" borderId="13" xfId="0" applyFont="1" applyFill="1" applyBorder="1" applyAlignment="1">
      <alignment horizontal="center" vertical="center" wrapText="1" readingOrder="1"/>
    </xf>
    <xf numFmtId="0" fontId="9" fillId="22" borderId="11" xfId="0" applyFont="1" applyFill="1" applyBorder="1" applyAlignment="1">
      <alignment horizontal="center" vertical="center" wrapText="1" readingOrder="1"/>
    </xf>
    <xf numFmtId="10" fontId="9" fillId="22" borderId="51" xfId="0" applyNumberFormat="1" applyFont="1" applyFill="1" applyBorder="1" applyAlignment="1">
      <alignment horizontal="center" vertical="center" wrapText="1"/>
    </xf>
    <xf numFmtId="10" fontId="9" fillId="22" borderId="23" xfId="0" applyNumberFormat="1" applyFont="1" applyFill="1" applyBorder="1" applyAlignment="1">
      <alignment horizontal="center" vertical="center" wrapText="1"/>
    </xf>
    <xf numFmtId="10" fontId="9" fillId="22" borderId="58" xfId="0" applyNumberFormat="1" applyFont="1" applyFill="1" applyBorder="1" applyAlignment="1">
      <alignment horizontal="center" vertical="center" wrapText="1"/>
    </xf>
    <xf numFmtId="9" fontId="9" fillId="22" borderId="81" xfId="0" applyNumberFormat="1" applyFont="1" applyFill="1" applyBorder="1" applyAlignment="1">
      <alignment horizontal="left" vertical="center" wrapText="1"/>
    </xf>
    <xf numFmtId="164" fontId="9" fillId="22" borderId="81" xfId="3" applyNumberFormat="1" applyFont="1" applyFill="1" applyBorder="1" applyAlignment="1">
      <alignment horizontal="center" vertical="center" wrapText="1"/>
    </xf>
    <xf numFmtId="9" fontId="10" fillId="22" borderId="81"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9" fillId="22" borderId="25" xfId="2" applyFont="1" applyFill="1" applyBorder="1" applyAlignment="1">
      <alignment horizontal="left" vertical="center" wrapText="1"/>
    </xf>
    <xf numFmtId="0" fontId="9" fillId="22" borderId="81" xfId="2" applyFont="1" applyFill="1" applyBorder="1" applyAlignment="1">
      <alignment horizontal="left" vertical="center" wrapText="1"/>
    </xf>
    <xf numFmtId="0" fontId="9" fillId="22" borderId="25" xfId="2" applyFont="1" applyFill="1" applyBorder="1" applyAlignment="1">
      <alignment vertical="center" wrapText="1"/>
    </xf>
    <xf numFmtId="9" fontId="28" fillId="22" borderId="12" xfId="0" applyNumberFormat="1" applyFont="1" applyFill="1" applyBorder="1" applyAlignment="1">
      <alignment horizontal="center" vertical="center" wrapText="1"/>
    </xf>
    <xf numFmtId="9" fontId="28" fillId="22" borderId="13" xfId="0" applyNumberFormat="1" applyFont="1" applyFill="1" applyBorder="1" applyAlignment="1">
      <alignment horizontal="center" vertical="center" wrapText="1"/>
    </xf>
    <xf numFmtId="9" fontId="28" fillId="22" borderId="11" xfId="0" applyNumberFormat="1" applyFont="1" applyFill="1" applyBorder="1" applyAlignment="1">
      <alignment horizontal="center" vertical="center" wrapText="1"/>
    </xf>
    <xf numFmtId="0" fontId="9" fillId="22" borderId="20" xfId="2" applyFont="1" applyFill="1" applyBorder="1" applyAlignment="1">
      <alignment horizontal="center" vertical="center" wrapText="1"/>
    </xf>
    <xf numFmtId="0" fontId="9" fillId="22" borderId="11" xfId="2" applyFont="1" applyFill="1" applyBorder="1" applyAlignment="1">
      <alignment horizontal="center" vertical="center" wrapText="1"/>
    </xf>
    <xf numFmtId="0" fontId="9" fillId="22" borderId="25" xfId="0" applyFont="1" applyFill="1" applyBorder="1" applyAlignment="1">
      <alignment horizontal="left" vertical="center" wrapText="1" readingOrder="1"/>
    </xf>
    <xf numFmtId="0" fontId="9" fillId="22" borderId="103" xfId="0" applyFont="1" applyFill="1" applyBorder="1" applyAlignment="1">
      <alignment horizontal="left" vertical="center" wrapText="1" readingOrder="1"/>
    </xf>
    <xf numFmtId="0" fontId="10" fillId="22" borderId="25" xfId="2" applyFont="1" applyFill="1" applyBorder="1" applyAlignment="1">
      <alignment horizontal="left" vertical="center" wrapText="1"/>
    </xf>
    <xf numFmtId="0" fontId="10" fillId="22" borderId="103" xfId="2" applyFont="1" applyFill="1" applyBorder="1" applyAlignment="1">
      <alignment horizontal="left" vertical="center" wrapText="1"/>
    </xf>
    <xf numFmtId="0" fontId="9" fillId="22" borderId="7" xfId="2" applyFont="1" applyFill="1" applyBorder="1" applyAlignment="1">
      <alignment horizontal="left" vertical="center" wrapText="1"/>
    </xf>
    <xf numFmtId="0" fontId="9" fillId="22" borderId="8" xfId="2" applyFont="1" applyFill="1" applyBorder="1" applyAlignment="1">
      <alignment horizontal="left" vertical="center" wrapText="1"/>
    </xf>
    <xf numFmtId="0" fontId="9" fillId="22" borderId="6" xfId="2" applyFont="1" applyFill="1" applyBorder="1" applyAlignment="1">
      <alignment horizontal="left" vertical="center" wrapText="1"/>
    </xf>
    <xf numFmtId="0" fontId="9" fillId="22" borderId="12" xfId="2" applyFont="1" applyFill="1" applyBorder="1" applyAlignment="1">
      <alignment horizontal="center" vertical="center" wrapText="1"/>
    </xf>
    <xf numFmtId="0" fontId="9" fillId="22" borderId="27" xfId="2" applyFont="1" applyFill="1" applyBorder="1" applyAlignment="1">
      <alignment horizontal="center" vertical="center" wrapText="1"/>
    </xf>
    <xf numFmtId="10" fontId="9" fillId="22" borderId="51" xfId="2" applyNumberFormat="1" applyFont="1" applyFill="1" applyBorder="1" applyAlignment="1">
      <alignment horizontal="center" vertical="center" wrapText="1"/>
    </xf>
    <xf numFmtId="10" fontId="9" fillId="22" borderId="23" xfId="2" applyNumberFormat="1" applyFont="1" applyFill="1" applyBorder="1" applyAlignment="1">
      <alignment horizontal="center" vertical="center" wrapText="1"/>
    </xf>
    <xf numFmtId="10" fontId="9" fillId="22" borderId="58" xfId="2" applyNumberFormat="1" applyFont="1" applyFill="1" applyBorder="1" applyAlignment="1">
      <alignment horizontal="center" vertical="center" wrapText="1"/>
    </xf>
    <xf numFmtId="0" fontId="9" fillId="22" borderId="81" xfId="0" applyFont="1" applyFill="1" applyBorder="1" applyAlignment="1">
      <alignment horizontal="left" vertical="center" wrapText="1" readingOrder="1"/>
    </xf>
    <xf numFmtId="0" fontId="14" fillId="22" borderId="7" xfId="2" applyFont="1" applyFill="1" applyBorder="1" applyAlignment="1">
      <alignment horizontal="left" vertical="center" wrapText="1"/>
    </xf>
    <xf numFmtId="0" fontId="14" fillId="22" borderId="8" xfId="2" applyFont="1" applyFill="1" applyBorder="1" applyAlignment="1">
      <alignment horizontal="left" vertical="center" wrapText="1"/>
    </xf>
    <xf numFmtId="0" fontId="14" fillId="22" borderId="6" xfId="2" applyFont="1" applyFill="1" applyBorder="1" applyAlignment="1">
      <alignment horizontal="left" vertical="center" wrapText="1"/>
    </xf>
    <xf numFmtId="0" fontId="10" fillId="22" borderId="12" xfId="2" applyFont="1" applyFill="1" applyBorder="1" applyAlignment="1">
      <alignment horizontal="center" vertical="center" wrapText="1"/>
    </xf>
    <xf numFmtId="0" fontId="10" fillId="22" borderId="13" xfId="2" applyFont="1" applyFill="1" applyBorder="1" applyAlignment="1">
      <alignment horizontal="center" vertical="center" wrapText="1"/>
    </xf>
    <xf numFmtId="0" fontId="10" fillId="22" borderId="11" xfId="2" applyFont="1" applyFill="1" applyBorder="1" applyAlignment="1">
      <alignment horizontal="center" vertical="center" wrapText="1"/>
    </xf>
    <xf numFmtId="10" fontId="10" fillId="22" borderId="51" xfId="2" applyNumberFormat="1" applyFont="1" applyFill="1" applyBorder="1" applyAlignment="1">
      <alignment horizontal="center" vertical="center" wrapText="1"/>
    </xf>
    <xf numFmtId="10" fontId="10" fillId="22" borderId="23" xfId="2" applyNumberFormat="1" applyFont="1" applyFill="1" applyBorder="1" applyAlignment="1">
      <alignment horizontal="center" vertical="center" wrapText="1"/>
    </xf>
    <xf numFmtId="10" fontId="10" fillId="22" borderId="58" xfId="2" applyNumberFormat="1" applyFont="1" applyFill="1" applyBorder="1" applyAlignment="1">
      <alignment horizontal="center" vertical="center" wrapText="1"/>
    </xf>
    <xf numFmtId="0" fontId="10" fillId="22" borderId="81" xfId="2" applyFont="1" applyFill="1" applyBorder="1" applyAlignment="1">
      <alignment horizontal="left" vertical="center" wrapText="1"/>
    </xf>
    <xf numFmtId="0" fontId="14" fillId="23" borderId="7" xfId="0" applyFont="1" applyFill="1" applyBorder="1" applyAlignment="1">
      <alignment horizontal="left" vertical="center" wrapText="1"/>
    </xf>
    <xf numFmtId="0" fontId="14" fillId="23" borderId="8" xfId="0" applyFont="1" applyFill="1" applyBorder="1" applyAlignment="1">
      <alignment horizontal="left" vertical="center" wrapText="1"/>
    </xf>
    <xf numFmtId="0" fontId="14" fillId="23" borderId="6" xfId="0" applyFont="1" applyFill="1" applyBorder="1" applyAlignment="1">
      <alignment horizontal="left" vertical="center" wrapText="1"/>
    </xf>
    <xf numFmtId="0" fontId="10" fillId="23" borderId="12" xfId="0" applyFont="1" applyFill="1" applyBorder="1" applyAlignment="1">
      <alignment horizontal="center" vertical="center" wrapText="1"/>
    </xf>
    <xf numFmtId="0" fontId="10" fillId="23" borderId="13" xfId="0" applyFont="1" applyFill="1" applyBorder="1" applyAlignment="1">
      <alignment horizontal="center" vertical="center" wrapText="1"/>
    </xf>
    <xf numFmtId="0" fontId="10" fillId="23" borderId="11" xfId="0" applyFont="1" applyFill="1" applyBorder="1" applyAlignment="1">
      <alignment horizontal="center" vertical="center" wrapText="1"/>
    </xf>
    <xf numFmtId="0" fontId="9" fillId="22" borderId="7" xfId="0" applyFont="1" applyFill="1" applyBorder="1" applyAlignment="1">
      <alignment horizontal="left" vertical="center" wrapText="1"/>
    </xf>
    <xf numFmtId="0" fontId="14" fillId="22" borderId="8" xfId="0" applyFont="1" applyFill="1" applyBorder="1" applyAlignment="1">
      <alignment horizontal="left" vertical="center" wrapText="1"/>
    </xf>
    <xf numFmtId="0" fontId="14" fillId="22" borderId="6" xfId="0" applyFont="1" applyFill="1" applyBorder="1" applyAlignment="1">
      <alignment horizontal="left" vertical="center" wrapText="1"/>
    </xf>
    <xf numFmtId="0" fontId="9" fillId="22" borderId="12" xfId="0" applyFont="1" applyFill="1" applyBorder="1" applyAlignment="1">
      <alignment horizontal="center" vertical="center" wrapText="1"/>
    </xf>
    <xf numFmtId="0" fontId="9" fillId="22" borderId="13" xfId="0" applyFont="1" applyFill="1" applyBorder="1" applyAlignment="1">
      <alignment horizontal="center" vertical="center" wrapText="1"/>
    </xf>
    <xf numFmtId="0" fontId="9" fillId="22" borderId="11"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9" fillId="22" borderId="58" xfId="0" applyFont="1" applyFill="1" applyBorder="1" applyAlignment="1">
      <alignment horizontal="center" vertical="center" wrapText="1"/>
    </xf>
    <xf numFmtId="10" fontId="9" fillId="23" borderId="51" xfId="0" applyNumberFormat="1" applyFont="1" applyFill="1" applyBorder="1" applyAlignment="1">
      <alignment horizontal="center" vertical="center" wrapText="1"/>
    </xf>
    <xf numFmtId="10" fontId="9" fillId="23" borderId="23" xfId="0" applyNumberFormat="1" applyFont="1" applyFill="1" applyBorder="1" applyAlignment="1">
      <alignment horizontal="center" vertical="center" wrapText="1"/>
    </xf>
    <xf numFmtId="10" fontId="9" fillId="23" borderId="58" xfId="0" applyNumberFormat="1" applyFont="1" applyFill="1" applyBorder="1" applyAlignment="1">
      <alignment horizontal="center" vertical="center" wrapText="1"/>
    </xf>
    <xf numFmtId="0" fontId="9" fillId="22" borderId="8" xfId="0" applyFont="1" applyFill="1" applyBorder="1" applyAlignment="1">
      <alignment horizontal="left" vertical="center" wrapText="1"/>
    </xf>
    <xf numFmtId="0" fontId="9" fillId="22" borderId="6" xfId="0" applyFont="1" applyFill="1" applyBorder="1" applyAlignment="1">
      <alignment horizontal="left" vertical="center" wrapText="1"/>
    </xf>
    <xf numFmtId="0" fontId="9" fillId="22" borderId="81" xfId="0" applyFont="1" applyFill="1" applyBorder="1" applyAlignment="1">
      <alignment horizontal="left" vertical="center" wrapText="1"/>
    </xf>
    <xf numFmtId="0" fontId="9" fillId="22" borderId="25" xfId="0" applyFont="1" applyFill="1" applyBorder="1" applyAlignment="1">
      <alignment horizontal="left" vertical="center" wrapText="1"/>
    </xf>
    <xf numFmtId="0" fontId="19" fillId="4" borderId="9" xfId="2" applyFont="1" applyFill="1" applyBorder="1" applyAlignment="1">
      <alignment horizontal="center" vertical="center" wrapText="1"/>
    </xf>
    <xf numFmtId="0" fontId="19" fillId="4" borderId="5" xfId="2" applyFont="1" applyFill="1" applyBorder="1" applyAlignment="1">
      <alignment horizontal="center" vertical="center" wrapText="1"/>
    </xf>
    <xf numFmtId="0" fontId="9" fillId="22" borderId="9" xfId="2" applyFont="1" applyFill="1" applyBorder="1" applyAlignment="1">
      <alignment horizontal="center" vertical="center" wrapText="1"/>
    </xf>
    <xf numFmtId="0" fontId="9" fillId="22" borderId="5" xfId="2" applyFont="1" applyFill="1" applyBorder="1" applyAlignment="1">
      <alignment horizontal="center" vertical="center" wrapText="1"/>
    </xf>
    <xf numFmtId="0" fontId="9" fillId="22" borderId="22" xfId="2" applyFont="1" applyFill="1" applyBorder="1" applyAlignment="1">
      <alignment horizontal="center" vertical="center" wrapText="1"/>
    </xf>
    <xf numFmtId="0" fontId="17" fillId="22" borderId="10" xfId="2" applyFont="1" applyFill="1" applyBorder="1" applyAlignment="1">
      <alignment horizontal="center" vertical="center" wrapText="1"/>
    </xf>
    <xf numFmtId="0" fontId="17" fillId="22" borderId="18" xfId="2" applyFont="1" applyFill="1" applyBorder="1" applyAlignment="1">
      <alignment horizontal="center" vertical="center" wrapText="1"/>
    </xf>
    <xf numFmtId="0" fontId="18" fillId="22" borderId="127" xfId="0" applyFont="1" applyFill="1" applyBorder="1" applyAlignment="1">
      <alignment horizontal="center" vertical="center" wrapText="1"/>
    </xf>
    <xf numFmtId="0" fontId="18" fillId="22" borderId="128" xfId="0" applyFont="1" applyFill="1" applyBorder="1" applyAlignment="1">
      <alignment horizontal="center" vertical="center" wrapText="1"/>
    </xf>
    <xf numFmtId="0" fontId="19" fillId="20" borderId="1" xfId="0" applyFont="1" applyFill="1" applyBorder="1" applyAlignment="1">
      <alignment horizontal="center" vertical="center"/>
    </xf>
    <xf numFmtId="0" fontId="19" fillId="20" borderId="2" xfId="0" applyFont="1" applyFill="1" applyBorder="1" applyAlignment="1">
      <alignment horizontal="center" vertical="center"/>
    </xf>
    <xf numFmtId="0" fontId="19" fillId="20" borderId="3" xfId="0" applyFont="1" applyFill="1" applyBorder="1" applyAlignment="1">
      <alignment horizontal="center" vertical="center"/>
    </xf>
    <xf numFmtId="0" fontId="20" fillId="4" borderId="10" xfId="2" applyFont="1" applyFill="1" applyBorder="1" applyAlignment="1">
      <alignment horizontal="center" vertical="center" wrapText="1"/>
    </xf>
    <xf numFmtId="0" fontId="20" fillId="4" borderId="21"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26" fillId="22" borderId="9" xfId="2" applyFont="1" applyFill="1" applyBorder="1" applyAlignment="1">
      <alignment horizontal="center" vertical="center" textRotation="90" wrapText="1"/>
    </xf>
    <xf numFmtId="0" fontId="26" fillId="22" borderId="5" xfId="2" applyFont="1" applyFill="1" applyBorder="1" applyAlignment="1">
      <alignment horizontal="center" vertical="center" textRotation="90" wrapText="1"/>
    </xf>
    <xf numFmtId="0" fontId="26" fillId="22" borderId="22" xfId="2" applyFont="1" applyFill="1" applyBorder="1" applyAlignment="1">
      <alignment horizontal="center" vertical="center" textRotation="90" wrapText="1"/>
    </xf>
    <xf numFmtId="0" fontId="9" fillId="22" borderId="103" xfId="0" applyFont="1" applyFill="1" applyBorder="1" applyAlignment="1">
      <alignment horizontal="left" vertical="center" wrapText="1"/>
    </xf>
    <xf numFmtId="10" fontId="12" fillId="7" borderId="9" xfId="3" applyNumberFormat="1" applyFont="1" applyFill="1" applyBorder="1" applyAlignment="1">
      <alignment horizontal="center" vertical="center" textRotation="90"/>
    </xf>
    <xf numFmtId="0" fontId="9" fillId="10" borderId="25" xfId="0" applyFont="1" applyFill="1" applyBorder="1" applyAlignment="1">
      <alignment horizontal="left" vertical="center" wrapText="1"/>
    </xf>
    <xf numFmtId="0" fontId="23" fillId="10" borderId="9" xfId="0" applyFont="1" applyFill="1" applyBorder="1" applyAlignment="1">
      <alignment horizontal="center" vertical="center" wrapText="1"/>
    </xf>
    <xf numFmtId="164" fontId="9" fillId="10" borderId="103" xfId="3"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 xfId="0" applyFont="1" applyFill="1" applyBorder="1" applyAlignment="1">
      <alignment horizontal="center" vertical="center" wrapText="1"/>
    </xf>
    <xf numFmtId="164" fontId="9" fillId="10" borderId="11" xfId="3" applyNumberFormat="1"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9" fillId="10" borderId="81"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103" xfId="0" applyFont="1" applyFill="1" applyBorder="1" applyAlignment="1">
      <alignment horizontal="center" vertical="center" wrapText="1"/>
    </xf>
    <xf numFmtId="0" fontId="9" fillId="10" borderId="81" xfId="0" applyFont="1" applyFill="1" applyBorder="1" applyAlignment="1">
      <alignment horizontal="left" vertical="center" wrapText="1"/>
    </xf>
    <xf numFmtId="10" fontId="9" fillId="10" borderId="81" xfId="0" applyNumberFormat="1" applyFont="1" applyFill="1" applyBorder="1" applyAlignment="1">
      <alignment horizontal="center" vertical="center" wrapText="1"/>
    </xf>
    <xf numFmtId="10" fontId="9" fillId="10" borderId="25" xfId="0" applyNumberFormat="1" applyFont="1" applyFill="1" applyBorder="1" applyAlignment="1">
      <alignment horizontal="center" vertical="center" wrapText="1"/>
    </xf>
    <xf numFmtId="10" fontId="9" fillId="10" borderId="103" xfId="0" applyNumberFormat="1" applyFont="1" applyFill="1" applyBorder="1" applyAlignment="1">
      <alignment horizontal="center" vertical="center" wrapText="1"/>
    </xf>
    <xf numFmtId="0" fontId="14" fillId="10" borderId="20"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8" fillId="10" borderId="9"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107"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108" xfId="0" applyFont="1" applyFill="1" applyBorder="1" applyAlignment="1">
      <alignment horizontal="left" vertical="center" wrapText="1"/>
    </xf>
    <xf numFmtId="0" fontId="18" fillId="10" borderId="81"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8" fillId="10" borderId="103" xfId="0" applyFont="1" applyFill="1" applyBorder="1" applyAlignment="1">
      <alignment horizontal="center" vertical="center" wrapText="1"/>
    </xf>
    <xf numFmtId="0" fontId="14" fillId="10" borderId="27" xfId="0" applyFont="1" applyFill="1" applyBorder="1" applyAlignment="1">
      <alignment horizontal="left" vertical="center" wrapText="1"/>
    </xf>
    <xf numFmtId="0" fontId="23" fillId="10" borderId="5" xfId="0" applyFont="1" applyFill="1" applyBorder="1" applyAlignment="1">
      <alignment horizontal="center" vertical="center" wrapText="1"/>
    </xf>
    <xf numFmtId="0" fontId="9" fillId="10" borderId="12" xfId="0" applyFont="1" applyFill="1" applyBorder="1" applyAlignment="1">
      <alignment horizontal="left" vertical="center" wrapText="1"/>
    </xf>
    <xf numFmtId="0" fontId="9" fillId="10" borderId="13" xfId="0" applyFont="1" applyFill="1" applyBorder="1" applyAlignment="1">
      <alignment horizontal="left" vertical="center" wrapText="1"/>
    </xf>
    <xf numFmtId="0" fontId="9" fillId="10" borderId="20" xfId="0"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10" borderId="11" xfId="0" applyFont="1" applyFill="1" applyBorder="1" applyAlignment="1">
      <alignment horizontal="left" vertical="center" wrapText="1"/>
    </xf>
    <xf numFmtId="0" fontId="14" fillId="10" borderId="7" xfId="0" applyFont="1" applyFill="1" applyBorder="1" applyAlignment="1">
      <alignment horizontal="left" vertical="center" wrapText="1"/>
    </xf>
    <xf numFmtId="0" fontId="14" fillId="10" borderId="6" xfId="0" applyFont="1" applyFill="1" applyBorder="1" applyAlignment="1">
      <alignment horizontal="left" vertical="center" wrapText="1"/>
    </xf>
    <xf numFmtId="164" fontId="9" fillId="10" borderId="81" xfId="3" applyNumberFormat="1"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8" xfId="0" applyFont="1" applyFill="1" applyBorder="1" applyAlignment="1">
      <alignment horizontal="left" vertical="center" wrapText="1"/>
    </xf>
    <xf numFmtId="164" fontId="10" fillId="10" borderId="20" xfId="3" applyNumberFormat="1" applyFont="1" applyFill="1" applyBorder="1" applyAlignment="1">
      <alignment horizontal="center" vertical="center" wrapText="1"/>
    </xf>
    <xf numFmtId="164" fontId="10" fillId="10" borderId="11" xfId="3" applyNumberFormat="1" applyFont="1" applyFill="1" applyBorder="1" applyAlignment="1">
      <alignment horizontal="center" vertical="center" wrapText="1"/>
    </xf>
    <xf numFmtId="164" fontId="10" fillId="10" borderId="12" xfId="3" applyNumberFormat="1" applyFont="1" applyFill="1" applyBorder="1" applyAlignment="1">
      <alignment horizontal="center" vertical="center" wrapText="1"/>
    </xf>
    <xf numFmtId="164" fontId="10" fillId="10" borderId="27" xfId="3" applyNumberFormat="1" applyFont="1" applyFill="1" applyBorder="1" applyAlignment="1">
      <alignment horizontal="center" vertical="center" wrapText="1"/>
    </xf>
    <xf numFmtId="0" fontId="9" fillId="10" borderId="103" xfId="0" applyFont="1" applyFill="1" applyBorder="1" applyAlignment="1">
      <alignment horizontal="left" vertical="center" wrapText="1"/>
    </xf>
    <xf numFmtId="0" fontId="18" fillId="10" borderId="51"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0" fillId="10" borderId="7"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4" fillId="10" borderId="12" xfId="0" applyFont="1" applyFill="1" applyBorder="1" applyAlignment="1">
      <alignment horizontal="left" vertical="center" wrapText="1"/>
    </xf>
    <xf numFmtId="9" fontId="9" fillId="10" borderId="7" xfId="0" applyNumberFormat="1" applyFont="1" applyFill="1" applyBorder="1" applyAlignment="1">
      <alignment horizontal="left" vertical="center" wrapText="1"/>
    </xf>
    <xf numFmtId="9" fontId="9" fillId="10" borderId="8" xfId="0" applyNumberFormat="1" applyFont="1" applyFill="1" applyBorder="1" applyAlignment="1">
      <alignment horizontal="left" vertical="center" wrapText="1"/>
    </xf>
    <xf numFmtId="9" fontId="9" fillId="10" borderId="6" xfId="0" applyNumberFormat="1" applyFont="1" applyFill="1" applyBorder="1" applyAlignment="1">
      <alignment horizontal="left" vertical="center" wrapText="1"/>
    </xf>
    <xf numFmtId="9" fontId="10" fillId="10" borderId="12" xfId="0" applyNumberFormat="1" applyFont="1" applyFill="1" applyBorder="1" applyAlignment="1">
      <alignment horizontal="center" vertical="center" wrapText="1"/>
    </xf>
    <xf numFmtId="9" fontId="10" fillId="10" borderId="13" xfId="0" applyNumberFormat="1" applyFont="1" applyFill="1" applyBorder="1" applyAlignment="1">
      <alignment horizontal="center" vertical="center" wrapText="1"/>
    </xf>
    <xf numFmtId="9" fontId="10" fillId="10" borderId="11" xfId="0" applyNumberFormat="1" applyFont="1" applyFill="1" applyBorder="1" applyAlignment="1">
      <alignment horizontal="center" vertical="center" wrapText="1"/>
    </xf>
    <xf numFmtId="0" fontId="17" fillId="10" borderId="9" xfId="2" applyFont="1" applyFill="1" applyBorder="1" applyAlignment="1">
      <alignment horizontal="center" vertical="center" wrapText="1"/>
    </xf>
    <xf numFmtId="0" fontId="17" fillId="10" borderId="5" xfId="2" applyFont="1" applyFill="1" applyBorder="1" applyAlignment="1">
      <alignment horizontal="center" vertical="center" wrapText="1"/>
    </xf>
    <xf numFmtId="0" fontId="17" fillId="10" borderId="22" xfId="2" applyFont="1" applyFill="1" applyBorder="1" applyAlignment="1">
      <alignment horizontal="center" vertical="center" wrapText="1"/>
    </xf>
    <xf numFmtId="0" fontId="10" fillId="10" borderId="5" xfId="2" applyFont="1" applyFill="1" applyBorder="1" applyAlignment="1">
      <alignment horizontal="center" vertical="center" wrapText="1"/>
    </xf>
    <xf numFmtId="10" fontId="12" fillId="6" borderId="56" xfId="1" applyNumberFormat="1" applyFont="1" applyFill="1" applyBorder="1" applyAlignment="1">
      <alignment horizontal="center" vertical="center"/>
    </xf>
    <xf numFmtId="10" fontId="12" fillId="0" borderId="57" xfId="1" applyNumberFormat="1" applyFont="1" applyFill="1" applyBorder="1" applyAlignment="1">
      <alignment horizontal="center" vertical="center"/>
    </xf>
    <xf numFmtId="0" fontId="9" fillId="10" borderId="6" xfId="0" applyFont="1" applyFill="1" applyBorder="1" applyAlignment="1">
      <alignment horizontal="left" vertical="center" wrapText="1"/>
    </xf>
    <xf numFmtId="0" fontId="18" fillId="10" borderId="12"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23" fillId="10" borderId="9" xfId="2" applyFont="1" applyFill="1" applyBorder="1" applyAlignment="1">
      <alignment horizontal="center" vertical="center" wrapText="1"/>
    </xf>
    <xf numFmtId="0" fontId="23" fillId="10" borderId="5" xfId="2"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9" fillId="10" borderId="43" xfId="0" applyFont="1" applyFill="1" applyBorder="1" applyAlignment="1">
      <alignment horizontal="center" vertical="center" wrapText="1"/>
    </xf>
    <xf numFmtId="0" fontId="10" fillId="10" borderId="51" xfId="0" applyFont="1" applyFill="1" applyBorder="1" applyAlignment="1">
      <alignment horizontal="center" vertical="center" wrapText="1" readingOrder="1"/>
    </xf>
    <xf numFmtId="0" fontId="10" fillId="10" borderId="23" xfId="0" applyFont="1" applyFill="1" applyBorder="1" applyAlignment="1">
      <alignment horizontal="center" vertical="center" wrapText="1" readingOrder="1"/>
    </xf>
    <xf numFmtId="0" fontId="10" fillId="10" borderId="58" xfId="0" applyFont="1" applyFill="1" applyBorder="1" applyAlignment="1">
      <alignment horizontal="center" vertical="center" wrapText="1" readingOrder="1"/>
    </xf>
    <xf numFmtId="0" fontId="18" fillId="10" borderId="13"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4" fillId="10" borderId="8" xfId="0" applyFont="1" applyFill="1" applyBorder="1" applyAlignment="1">
      <alignment horizontal="left" vertical="center" wrapText="1"/>
    </xf>
    <xf numFmtId="0" fontId="18" fillId="10" borderId="81" xfId="0" applyFont="1" applyFill="1" applyBorder="1" applyAlignment="1">
      <alignment horizontal="center" vertical="center"/>
    </xf>
    <xf numFmtId="0" fontId="18" fillId="10" borderId="103" xfId="0" applyFont="1" applyFill="1" applyBorder="1" applyAlignment="1">
      <alignment horizontal="center" vertical="center"/>
    </xf>
    <xf numFmtId="0" fontId="10" fillId="10" borderId="12"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0" fillId="10" borderId="20" xfId="0" applyFont="1" applyFill="1" applyBorder="1" applyAlignment="1">
      <alignment horizontal="left" vertical="center" wrapText="1"/>
    </xf>
    <xf numFmtId="0" fontId="9" fillId="10" borderId="31" xfId="0" applyFont="1" applyFill="1" applyBorder="1" applyAlignment="1">
      <alignment horizontal="center" vertical="center" wrapText="1"/>
    </xf>
    <xf numFmtId="0" fontId="10" fillId="10" borderId="13" xfId="0" applyFont="1" applyFill="1" applyBorder="1" applyAlignment="1">
      <alignment horizontal="left"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18" fillId="11" borderId="13"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1" borderId="20" xfId="0" applyFont="1" applyFill="1" applyBorder="1" applyAlignment="1">
      <alignment horizontal="left" vertical="center" wrapText="1" readingOrder="1"/>
    </xf>
    <xf numFmtId="164" fontId="9" fillId="11" borderId="20" xfId="1" applyNumberFormat="1" applyFont="1" applyFill="1" applyBorder="1" applyAlignment="1">
      <alignment horizontal="center" vertical="center" wrapText="1" readingOrder="1"/>
    </xf>
    <xf numFmtId="0" fontId="9" fillId="11" borderId="11" xfId="0" applyFont="1" applyFill="1" applyBorder="1" applyAlignment="1">
      <alignment horizontal="left" vertical="center" wrapText="1" readingOrder="1"/>
    </xf>
    <xf numFmtId="164" fontId="9" fillId="11" borderId="11" xfId="1" applyNumberFormat="1" applyFont="1" applyFill="1" applyBorder="1" applyAlignment="1">
      <alignment horizontal="center" vertical="center" wrapText="1" readingOrder="1"/>
    </xf>
    <xf numFmtId="10" fontId="9" fillId="11" borderId="13" xfId="0" applyNumberFormat="1" applyFont="1" applyFill="1" applyBorder="1" applyAlignment="1">
      <alignment horizontal="center" vertical="center" wrapText="1"/>
    </xf>
    <xf numFmtId="10" fontId="9" fillId="11" borderId="11" xfId="0" applyNumberFormat="1" applyFont="1" applyFill="1" applyBorder="1" applyAlignment="1">
      <alignment horizontal="center" vertical="center" wrapText="1"/>
    </xf>
    <xf numFmtId="0" fontId="33" fillId="4" borderId="18" xfId="2" applyFont="1" applyFill="1" applyBorder="1" applyAlignment="1">
      <alignment horizontal="center" vertical="center" wrapText="1"/>
    </xf>
    <xf numFmtId="9" fontId="10" fillId="19" borderId="19" xfId="0" applyNumberFormat="1" applyFont="1" applyFill="1" applyBorder="1" applyAlignment="1">
      <alignment horizontal="left" vertical="center" wrapText="1"/>
    </xf>
    <xf numFmtId="9" fontId="10" fillId="19" borderId="95" xfId="0" applyNumberFormat="1" applyFont="1" applyFill="1" applyBorder="1" applyAlignment="1">
      <alignment horizontal="left" vertical="center" wrapText="1"/>
    </xf>
    <xf numFmtId="164" fontId="9" fillId="19" borderId="25" xfId="1" applyNumberFormat="1" applyFont="1" applyFill="1" applyBorder="1" applyAlignment="1">
      <alignment horizontal="center" vertical="center" wrapText="1"/>
    </xf>
    <xf numFmtId="164" fontId="9" fillId="19" borderId="103" xfId="1" applyNumberFormat="1" applyFont="1" applyFill="1" applyBorder="1" applyAlignment="1">
      <alignment horizontal="center" vertical="center" wrapText="1"/>
    </xf>
    <xf numFmtId="10" fontId="12" fillId="6" borderId="44" xfId="1" applyNumberFormat="1" applyFont="1" applyFill="1" applyBorder="1" applyAlignment="1">
      <alignment horizontal="center" vertical="center"/>
    </xf>
    <xf numFmtId="0" fontId="23" fillId="19" borderId="9" xfId="0" applyFont="1" applyFill="1" applyBorder="1" applyAlignment="1">
      <alignment horizontal="center" vertical="center" textRotation="90" wrapText="1"/>
    </xf>
    <xf numFmtId="0" fontId="23" fillId="19" borderId="5" xfId="0" applyFont="1" applyFill="1" applyBorder="1" applyAlignment="1">
      <alignment horizontal="center" vertical="center" textRotation="90" wrapText="1"/>
    </xf>
    <xf numFmtId="0" fontId="23" fillId="19" borderId="22" xfId="0" applyFont="1" applyFill="1" applyBorder="1" applyAlignment="1">
      <alignment horizontal="center" vertical="center" textRotation="90" wrapText="1"/>
    </xf>
    <xf numFmtId="9" fontId="10" fillId="19" borderId="12" xfId="0" applyNumberFormat="1" applyFont="1" applyFill="1" applyBorder="1" applyAlignment="1">
      <alignment horizontal="center" vertical="center" wrapText="1"/>
    </xf>
    <xf numFmtId="9" fontId="10" fillId="19" borderId="13" xfId="0" applyNumberFormat="1" applyFont="1" applyFill="1" applyBorder="1" applyAlignment="1">
      <alignment horizontal="center" vertical="center" wrapText="1"/>
    </xf>
    <xf numFmtId="9" fontId="10" fillId="19" borderId="11" xfId="0" applyNumberFormat="1" applyFont="1" applyFill="1" applyBorder="1" applyAlignment="1">
      <alignment horizontal="center" vertical="center" wrapText="1"/>
    </xf>
    <xf numFmtId="0" fontId="10" fillId="19" borderId="51" xfId="0" applyFont="1" applyFill="1" applyBorder="1" applyAlignment="1">
      <alignment horizontal="center" vertical="center" wrapText="1" readingOrder="1"/>
    </xf>
    <xf numFmtId="0" fontId="10" fillId="19" borderId="23" xfId="0" applyFont="1" applyFill="1" applyBorder="1" applyAlignment="1">
      <alignment horizontal="center" vertical="center" wrapText="1" readingOrder="1"/>
    </xf>
    <xf numFmtId="0" fontId="10" fillId="19" borderId="58" xfId="0" applyFont="1" applyFill="1" applyBorder="1" applyAlignment="1">
      <alignment horizontal="center" vertical="center" wrapText="1" readingOrder="1"/>
    </xf>
    <xf numFmtId="10" fontId="9" fillId="19" borderId="12" xfId="0" applyNumberFormat="1" applyFont="1" applyFill="1" applyBorder="1" applyAlignment="1">
      <alignment horizontal="center" vertical="center" wrapText="1" readingOrder="1"/>
    </xf>
    <xf numFmtId="10" fontId="9" fillId="19" borderId="13" xfId="0" applyNumberFormat="1" applyFont="1" applyFill="1" applyBorder="1" applyAlignment="1">
      <alignment horizontal="center" vertical="center" wrapText="1" readingOrder="1"/>
    </xf>
    <xf numFmtId="10" fontId="9" fillId="19" borderId="11" xfId="0" applyNumberFormat="1" applyFont="1" applyFill="1" applyBorder="1" applyAlignment="1">
      <alignment horizontal="center" vertical="center" wrapText="1" readingOrder="1"/>
    </xf>
    <xf numFmtId="9" fontId="10" fillId="19" borderId="92" xfId="0" applyNumberFormat="1" applyFont="1" applyFill="1" applyBorder="1" applyAlignment="1">
      <alignment horizontal="left" vertical="center" wrapText="1"/>
    </xf>
    <xf numFmtId="9" fontId="10" fillId="19" borderId="112" xfId="0" applyNumberFormat="1" applyFont="1" applyFill="1" applyBorder="1" applyAlignment="1">
      <alignment horizontal="left" vertical="center" wrapText="1"/>
    </xf>
    <xf numFmtId="164" fontId="9" fillId="19" borderId="81" xfId="1" applyNumberFormat="1" applyFont="1" applyFill="1" applyBorder="1" applyAlignment="1">
      <alignment horizontal="center" vertical="center" wrapText="1"/>
    </xf>
    <xf numFmtId="0" fontId="17" fillId="19" borderId="9" xfId="2" applyFont="1" applyFill="1" applyBorder="1" applyAlignment="1">
      <alignment horizontal="center" vertical="center" wrapText="1"/>
    </xf>
    <xf numFmtId="0" fontId="17" fillId="19" borderId="5" xfId="2" applyFont="1" applyFill="1" applyBorder="1" applyAlignment="1">
      <alignment horizontal="center" vertical="center" wrapText="1"/>
    </xf>
    <xf numFmtId="0" fontId="17" fillId="19" borderId="22" xfId="2" applyFont="1" applyFill="1" applyBorder="1" applyAlignment="1">
      <alignment horizontal="center" vertical="center" wrapText="1"/>
    </xf>
    <xf numFmtId="0" fontId="10" fillId="19" borderId="9" xfId="2" applyFont="1" applyFill="1" applyBorder="1" applyAlignment="1">
      <alignment horizontal="center" vertical="center" wrapText="1"/>
    </xf>
    <xf numFmtId="0" fontId="10" fillId="19" borderId="5" xfId="2" applyFont="1" applyFill="1" applyBorder="1" applyAlignment="1">
      <alignment horizontal="center" vertical="center" wrapText="1"/>
    </xf>
    <xf numFmtId="0" fontId="10" fillId="19" borderId="22" xfId="2" applyFont="1" applyFill="1" applyBorder="1" applyAlignment="1">
      <alignment horizontal="center" vertical="center" wrapText="1"/>
    </xf>
    <xf numFmtId="0" fontId="18" fillId="19" borderId="9" xfId="0" applyFont="1" applyFill="1" applyBorder="1" applyAlignment="1">
      <alignment horizontal="center" vertical="center" wrapText="1"/>
    </xf>
    <xf numFmtId="0" fontId="18" fillId="19" borderId="5" xfId="0" applyFont="1" applyFill="1" applyBorder="1" applyAlignment="1">
      <alignment horizontal="center" vertical="center" wrapText="1"/>
    </xf>
    <xf numFmtId="0" fontId="18" fillId="19" borderId="22"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18" xfId="0" applyFont="1" applyFill="1" applyBorder="1" applyAlignment="1">
      <alignment horizontal="center" vertical="center" wrapText="1"/>
    </xf>
    <xf numFmtId="0" fontId="9" fillId="19" borderId="43" xfId="0" applyFont="1" applyFill="1" applyBorder="1" applyAlignment="1">
      <alignment horizontal="center" vertical="center" wrapText="1"/>
    </xf>
    <xf numFmtId="0" fontId="10" fillId="19" borderId="20" xfId="0" applyFont="1" applyFill="1" applyBorder="1" applyAlignment="1">
      <alignment horizontal="left" vertical="center" wrapText="1"/>
    </xf>
    <xf numFmtId="0" fontId="10" fillId="19" borderId="11" xfId="0" applyFont="1" applyFill="1" applyBorder="1" applyAlignment="1">
      <alignment horizontal="left" vertical="center" wrapText="1"/>
    </xf>
    <xf numFmtId="164" fontId="9" fillId="19" borderId="25" xfId="3" applyNumberFormat="1" applyFont="1" applyFill="1" applyBorder="1" applyAlignment="1">
      <alignment horizontal="center" vertical="center" wrapText="1"/>
    </xf>
    <xf numFmtId="164" fontId="9" fillId="19" borderId="103" xfId="3" applyNumberFormat="1" applyFont="1" applyFill="1" applyBorder="1" applyAlignment="1">
      <alignment horizontal="center" vertical="center" wrapText="1"/>
    </xf>
    <xf numFmtId="0" fontId="10" fillId="19" borderId="12" xfId="2" applyFont="1" applyFill="1" applyBorder="1" applyAlignment="1">
      <alignment horizontal="center" vertical="center" wrapText="1"/>
    </xf>
    <xf numFmtId="0" fontId="10" fillId="19" borderId="13" xfId="2" applyFont="1" applyFill="1" applyBorder="1" applyAlignment="1">
      <alignment horizontal="center" vertical="center" wrapText="1"/>
    </xf>
    <xf numFmtId="0" fontId="10" fillId="19" borderId="11" xfId="2" applyFont="1" applyFill="1" applyBorder="1" applyAlignment="1">
      <alignment horizontal="center" vertical="center" wrapText="1"/>
    </xf>
    <xf numFmtId="0" fontId="10" fillId="19" borderId="12" xfId="0" applyFont="1" applyFill="1" applyBorder="1" applyAlignment="1">
      <alignment horizontal="center" vertical="center" wrapText="1" readingOrder="1"/>
    </xf>
    <xf numFmtId="0" fontId="10" fillId="19" borderId="13" xfId="0" applyFont="1" applyFill="1" applyBorder="1" applyAlignment="1">
      <alignment horizontal="center" vertical="center" wrapText="1" readingOrder="1"/>
    </xf>
    <xf numFmtId="0" fontId="10" fillId="19" borderId="11" xfId="0" applyFont="1" applyFill="1" applyBorder="1" applyAlignment="1">
      <alignment horizontal="center" vertical="center" wrapText="1" readingOrder="1"/>
    </xf>
    <xf numFmtId="0" fontId="10" fillId="19" borderId="12" xfId="0" applyFont="1" applyFill="1" applyBorder="1" applyAlignment="1">
      <alignment horizontal="left" vertical="center" wrapText="1"/>
    </xf>
    <xf numFmtId="0" fontId="10" fillId="19" borderId="27" xfId="0" applyFont="1" applyFill="1" applyBorder="1" applyAlignment="1">
      <alignment horizontal="left" vertical="center" wrapText="1"/>
    </xf>
    <xf numFmtId="164" fontId="9" fillId="19" borderId="81" xfId="3" applyNumberFormat="1" applyFont="1" applyFill="1" applyBorder="1" applyAlignment="1">
      <alignment horizontal="center" vertical="center" wrapText="1"/>
    </xf>
    <xf numFmtId="0" fontId="10" fillId="10" borderId="11" xfId="0" applyFont="1" applyFill="1" applyBorder="1" applyAlignment="1">
      <alignment horizontal="left" vertical="center" wrapText="1"/>
    </xf>
    <xf numFmtId="0" fontId="15" fillId="4" borderId="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9" fillId="19" borderId="7" xfId="2" applyFont="1" applyFill="1" applyBorder="1" applyAlignment="1">
      <alignment horizontal="left" vertical="center" wrapText="1"/>
    </xf>
    <xf numFmtId="0" fontId="9" fillId="19" borderId="8" xfId="2" applyFont="1" applyFill="1" applyBorder="1" applyAlignment="1">
      <alignment horizontal="left" vertical="center" wrapText="1"/>
    </xf>
    <xf numFmtId="0" fontId="9" fillId="19" borderId="6" xfId="2" applyFont="1" applyFill="1" applyBorder="1" applyAlignment="1">
      <alignment horizontal="left" vertical="center" wrapText="1"/>
    </xf>
    <xf numFmtId="0" fontId="18" fillId="19" borderId="12" xfId="0" applyFont="1" applyFill="1" applyBorder="1" applyAlignment="1">
      <alignment horizontal="center" vertical="center"/>
    </xf>
    <xf numFmtId="0" fontId="18" fillId="19" borderId="13" xfId="0" applyFont="1" applyFill="1" applyBorder="1" applyAlignment="1">
      <alignment horizontal="center" vertical="center"/>
    </xf>
    <xf numFmtId="0" fontId="18" fillId="19" borderId="11" xfId="0" applyFont="1" applyFill="1" applyBorder="1" applyAlignment="1">
      <alignment horizontal="center" vertical="center"/>
    </xf>
    <xf numFmtId="0" fontId="9" fillId="19" borderId="7" xfId="0" applyFont="1" applyFill="1" applyBorder="1" applyAlignment="1">
      <alignment horizontal="left" vertical="center" wrapText="1" readingOrder="1"/>
    </xf>
    <xf numFmtId="0" fontId="9" fillId="19" borderId="6" xfId="0" applyFont="1" applyFill="1" applyBorder="1" applyAlignment="1">
      <alignment horizontal="left" vertical="center" wrapText="1" readingOrder="1"/>
    </xf>
    <xf numFmtId="0" fontId="9" fillId="19" borderId="12" xfId="0" applyFont="1" applyFill="1" applyBorder="1" applyAlignment="1">
      <alignment horizontal="left" vertical="center" wrapText="1"/>
    </xf>
    <xf numFmtId="0" fontId="9" fillId="19" borderId="11" xfId="0" applyFont="1" applyFill="1" applyBorder="1" applyAlignment="1">
      <alignment horizontal="left" vertical="center" wrapText="1"/>
    </xf>
    <xf numFmtId="9" fontId="9" fillId="19" borderId="7" xfId="0" applyNumberFormat="1" applyFont="1" applyFill="1" applyBorder="1" applyAlignment="1">
      <alignment horizontal="left" vertical="center" wrapText="1"/>
    </xf>
    <xf numFmtId="9" fontId="9" fillId="19" borderId="8" xfId="0" applyNumberFormat="1" applyFont="1" applyFill="1" applyBorder="1" applyAlignment="1">
      <alignment horizontal="left" vertical="center" wrapText="1"/>
    </xf>
    <xf numFmtId="9" fontId="9" fillId="19" borderId="6" xfId="0" applyNumberFormat="1" applyFont="1" applyFill="1" applyBorder="1" applyAlignment="1">
      <alignment horizontal="left" vertical="center" wrapText="1"/>
    </xf>
    <xf numFmtId="0" fontId="9" fillId="19" borderId="20" xfId="0" applyFont="1" applyFill="1" applyBorder="1" applyAlignment="1">
      <alignment horizontal="left" vertical="center" wrapText="1"/>
    </xf>
    <xf numFmtId="0" fontId="9" fillId="19" borderId="27" xfId="0" applyFont="1" applyFill="1" applyBorder="1" applyAlignment="1">
      <alignment horizontal="left" vertical="center" wrapText="1"/>
    </xf>
    <xf numFmtId="0" fontId="38" fillId="19" borderId="9" xfId="0" applyFont="1" applyFill="1" applyBorder="1" applyAlignment="1">
      <alignment horizontal="center" vertical="center" wrapText="1"/>
    </xf>
    <xf numFmtId="0" fontId="38" fillId="19" borderId="5" xfId="0" applyFont="1" applyFill="1" applyBorder="1" applyAlignment="1">
      <alignment horizontal="center" vertical="center" wrapText="1"/>
    </xf>
    <xf numFmtId="0" fontId="38" fillId="19" borderId="22" xfId="0" applyFont="1" applyFill="1" applyBorder="1" applyAlignment="1">
      <alignment horizontal="center" vertical="center" wrapText="1"/>
    </xf>
    <xf numFmtId="0" fontId="9" fillId="19" borderId="9"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9" fillId="19" borderId="22" xfId="0" applyFont="1" applyFill="1" applyBorder="1" applyAlignment="1">
      <alignment horizontal="center" vertical="center" wrapText="1" readingOrder="1"/>
    </xf>
    <xf numFmtId="0" fontId="9" fillId="19" borderId="9"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9" fillId="19" borderId="22" xfId="0" applyFont="1" applyFill="1" applyBorder="1" applyAlignment="1">
      <alignment horizontal="center" vertical="center" wrapText="1"/>
    </xf>
    <xf numFmtId="0" fontId="9" fillId="19" borderId="8" xfId="0" applyFont="1" applyFill="1" applyBorder="1" applyAlignment="1">
      <alignment horizontal="left" vertical="center" wrapText="1" readingOrder="1"/>
    </xf>
    <xf numFmtId="10" fontId="9" fillId="19" borderId="23" xfId="0" applyNumberFormat="1" applyFont="1" applyFill="1" applyBorder="1" applyAlignment="1">
      <alignment horizontal="center" vertical="center" wrapText="1" readingOrder="1"/>
    </xf>
    <xf numFmtId="0" fontId="17" fillId="19" borderId="9" xfId="0" applyFont="1" applyFill="1" applyBorder="1" applyAlignment="1">
      <alignment horizontal="center" vertical="center" wrapText="1" readingOrder="1"/>
    </xf>
    <xf numFmtId="0" fontId="17" fillId="19" borderId="5" xfId="0" applyFont="1" applyFill="1" applyBorder="1" applyAlignment="1">
      <alignment horizontal="center" vertical="center" wrapText="1" readingOrder="1"/>
    </xf>
    <xf numFmtId="0" fontId="17" fillId="19" borderId="22" xfId="0" applyFont="1" applyFill="1" applyBorder="1" applyAlignment="1">
      <alignment horizontal="center" vertical="center" wrapText="1" readingOrder="1"/>
    </xf>
    <xf numFmtId="0" fontId="10" fillId="19" borderId="9" xfId="0" applyFont="1" applyFill="1" applyBorder="1" applyAlignment="1">
      <alignment horizontal="center" vertical="center" wrapText="1" readingOrder="1"/>
    </xf>
    <xf numFmtId="0" fontId="10" fillId="19" borderId="5" xfId="0" applyFont="1" applyFill="1" applyBorder="1" applyAlignment="1">
      <alignment horizontal="center" vertical="center" wrapText="1" readingOrder="1"/>
    </xf>
    <xf numFmtId="0" fontId="10" fillId="19" borderId="22" xfId="0" applyFont="1" applyFill="1" applyBorder="1" applyAlignment="1">
      <alignment horizontal="center" vertical="center" wrapText="1" readingOrder="1"/>
    </xf>
    <xf numFmtId="10" fontId="14" fillId="19" borderId="12" xfId="0" applyNumberFormat="1" applyFont="1" applyFill="1" applyBorder="1" applyAlignment="1">
      <alignment horizontal="center" vertical="center" wrapText="1" readingOrder="1"/>
    </xf>
    <xf numFmtId="10" fontId="14" fillId="19" borderId="13" xfId="0" applyNumberFormat="1" applyFont="1" applyFill="1" applyBorder="1" applyAlignment="1">
      <alignment horizontal="center" vertical="center" wrapText="1" readingOrder="1"/>
    </xf>
    <xf numFmtId="10" fontId="14" fillId="19" borderId="11" xfId="0" applyNumberFormat="1" applyFont="1" applyFill="1" applyBorder="1" applyAlignment="1">
      <alignment horizontal="center" vertical="center" wrapText="1" readingOrder="1"/>
    </xf>
    <xf numFmtId="0" fontId="9" fillId="19" borderId="12" xfId="0" applyFont="1" applyFill="1" applyBorder="1" applyAlignment="1">
      <alignment horizontal="center" vertical="center" wrapText="1" readingOrder="1"/>
    </xf>
    <xf numFmtId="0" fontId="9" fillId="19" borderId="13" xfId="0" applyFont="1" applyFill="1" applyBorder="1" applyAlignment="1">
      <alignment horizontal="center" vertical="center" wrapText="1" readingOrder="1"/>
    </xf>
    <xf numFmtId="0" fontId="9" fillId="19" borderId="11" xfId="0" applyFont="1" applyFill="1" applyBorder="1" applyAlignment="1">
      <alignment horizontal="center" vertical="center" wrapText="1" readingOrder="1"/>
    </xf>
    <xf numFmtId="164" fontId="10" fillId="19" borderId="81" xfId="1" applyNumberFormat="1" applyFont="1" applyFill="1" applyBorder="1" applyAlignment="1">
      <alignment horizontal="center" vertical="center"/>
    </xf>
    <xf numFmtId="164" fontId="10" fillId="19" borderId="25" xfId="1" applyNumberFormat="1" applyFont="1" applyFill="1" applyBorder="1" applyAlignment="1">
      <alignment horizontal="center" vertical="center"/>
    </xf>
    <xf numFmtId="164" fontId="10" fillId="19" borderId="103" xfId="1" applyNumberFormat="1" applyFont="1" applyFill="1" applyBorder="1" applyAlignment="1">
      <alignment horizontal="center" vertical="center"/>
    </xf>
    <xf numFmtId="15" fontId="23" fillId="19" borderId="9" xfId="0" applyNumberFormat="1" applyFont="1" applyFill="1" applyBorder="1" applyAlignment="1">
      <alignment horizontal="center" vertical="center" textRotation="90" wrapText="1"/>
    </xf>
    <xf numFmtId="15" fontId="23" fillId="19" borderId="5" xfId="0" applyNumberFormat="1" applyFont="1" applyFill="1" applyBorder="1" applyAlignment="1">
      <alignment horizontal="center" vertical="center" textRotation="90" wrapText="1"/>
    </xf>
    <xf numFmtId="0" fontId="25" fillId="0" borderId="22" xfId="0" applyFont="1" applyFill="1" applyBorder="1" applyAlignment="1">
      <alignment horizontal="center" vertical="center" wrapText="1"/>
    </xf>
    <xf numFmtId="0" fontId="15" fillId="4" borderId="9" xfId="0" applyFont="1" applyFill="1" applyBorder="1" applyAlignment="1">
      <alignment horizontal="center" vertical="center" wrapText="1" readingOrder="1"/>
    </xf>
    <xf numFmtId="0" fontId="15" fillId="4" borderId="5" xfId="0" applyFont="1" applyFill="1" applyBorder="1" applyAlignment="1">
      <alignment horizontal="center" vertical="center" wrapText="1" readingOrder="1"/>
    </xf>
    <xf numFmtId="0" fontId="18" fillId="19" borderId="12" xfId="0" applyFont="1" applyFill="1" applyBorder="1" applyAlignment="1">
      <alignment horizontal="center" vertical="center" wrapText="1"/>
    </xf>
    <xf numFmtId="0" fontId="18" fillId="19" borderId="13" xfId="0" applyFont="1" applyFill="1" applyBorder="1" applyAlignment="1">
      <alignment horizontal="center" vertical="center" wrapText="1"/>
    </xf>
    <xf numFmtId="0" fontId="18" fillId="19" borderId="11" xfId="0" applyFont="1" applyFill="1" applyBorder="1" applyAlignment="1">
      <alignment horizontal="center" vertical="center" wrapText="1"/>
    </xf>
    <xf numFmtId="0" fontId="23" fillId="19" borderId="9" xfId="0" applyFont="1" applyFill="1" applyBorder="1" applyAlignment="1">
      <alignment horizontal="center" vertical="center" textRotation="90" wrapText="1" readingOrder="1"/>
    </xf>
    <xf numFmtId="0" fontId="23" fillId="19" borderId="5" xfId="0" applyFont="1" applyFill="1" applyBorder="1" applyAlignment="1">
      <alignment horizontal="center" vertical="center" textRotation="90" wrapText="1" readingOrder="1"/>
    </xf>
    <xf numFmtId="0" fontId="23" fillId="19" borderId="22" xfId="0" applyFont="1" applyFill="1" applyBorder="1" applyAlignment="1">
      <alignment horizontal="center" vertical="center" textRotation="90" wrapText="1" readingOrder="1"/>
    </xf>
    <xf numFmtId="0" fontId="9" fillId="19" borderId="25" xfId="0" applyFont="1" applyFill="1" applyBorder="1" applyAlignment="1">
      <alignment horizontal="left" vertical="center" wrapText="1"/>
    </xf>
    <xf numFmtId="0" fontId="9" fillId="19" borderId="103" xfId="0" applyFont="1" applyFill="1" applyBorder="1" applyAlignment="1">
      <alignment horizontal="left" vertical="center" wrapText="1"/>
    </xf>
    <xf numFmtId="164" fontId="10" fillId="19" borderId="81" xfId="1" applyNumberFormat="1" applyFont="1" applyFill="1" applyBorder="1" applyAlignment="1">
      <alignment horizontal="center" vertical="center" wrapText="1"/>
    </xf>
    <xf numFmtId="164" fontId="10" fillId="19" borderId="25" xfId="1" applyNumberFormat="1" applyFont="1" applyFill="1" applyBorder="1" applyAlignment="1">
      <alignment horizontal="center" vertical="center" wrapText="1"/>
    </xf>
    <xf numFmtId="164" fontId="9" fillId="19" borderId="20" xfId="3" applyNumberFormat="1" applyFont="1" applyFill="1" applyBorder="1" applyAlignment="1">
      <alignment horizontal="left" vertical="center" wrapText="1"/>
    </xf>
    <xf numFmtId="164" fontId="9" fillId="19" borderId="27" xfId="3" applyNumberFormat="1" applyFont="1" applyFill="1" applyBorder="1" applyAlignment="1">
      <alignment horizontal="left" vertical="center" wrapText="1"/>
    </xf>
    <xf numFmtId="164" fontId="9" fillId="19" borderId="71" xfId="3" applyNumberFormat="1" applyFont="1" applyFill="1" applyBorder="1" applyAlignment="1">
      <alignment horizontal="left" vertical="center" wrapText="1"/>
    </xf>
    <xf numFmtId="164" fontId="9" fillId="19" borderId="13" xfId="3" applyNumberFormat="1" applyFont="1" applyFill="1" applyBorder="1" applyAlignment="1">
      <alignment horizontal="left" vertical="center" wrapText="1"/>
    </xf>
    <xf numFmtId="164" fontId="9" fillId="19" borderId="12" xfId="3" applyNumberFormat="1" applyFont="1" applyFill="1" applyBorder="1" applyAlignment="1">
      <alignment horizontal="left" vertical="center" wrapText="1"/>
    </xf>
    <xf numFmtId="10" fontId="10" fillId="19" borderId="12" xfId="0" applyNumberFormat="1" applyFont="1" applyFill="1" applyBorder="1" applyAlignment="1">
      <alignment horizontal="center" vertical="center" wrapText="1" readingOrder="1"/>
    </xf>
    <xf numFmtId="10" fontId="10" fillId="19" borderId="13" xfId="0" applyNumberFormat="1" applyFont="1" applyFill="1" applyBorder="1" applyAlignment="1">
      <alignment horizontal="center" vertical="center" wrapText="1" readingOrder="1"/>
    </xf>
    <xf numFmtId="0" fontId="9" fillId="19" borderId="81" xfId="0" applyFont="1" applyFill="1" applyBorder="1" applyAlignment="1">
      <alignment horizontal="left" vertical="center" wrapText="1"/>
    </xf>
    <xf numFmtId="164" fontId="9" fillId="19" borderId="11" xfId="3" applyNumberFormat="1" applyFont="1" applyFill="1" applyBorder="1" applyAlignment="1">
      <alignment horizontal="left" vertical="center" wrapText="1"/>
    </xf>
    <xf numFmtId="164" fontId="10" fillId="19" borderId="103" xfId="1" applyNumberFormat="1" applyFont="1" applyFill="1" applyBorder="1" applyAlignment="1">
      <alignment horizontal="center" vertical="center" wrapText="1"/>
    </xf>
    <xf numFmtId="164" fontId="9" fillId="19" borderId="20" xfId="3" applyNumberFormat="1" applyFont="1" applyFill="1" applyBorder="1" applyAlignment="1">
      <alignment horizontal="center" vertical="center" wrapText="1"/>
    </xf>
    <xf numFmtId="164" fontId="9" fillId="19" borderId="27" xfId="3" applyNumberFormat="1" applyFont="1" applyFill="1" applyBorder="1" applyAlignment="1">
      <alignment horizontal="center" vertical="center" wrapText="1"/>
    </xf>
    <xf numFmtId="0" fontId="9" fillId="19" borderId="135" xfId="0" applyFont="1" applyFill="1" applyBorder="1" applyAlignment="1">
      <alignment horizontal="left" vertical="center" wrapText="1"/>
    </xf>
    <xf numFmtId="164" fontId="10" fillId="19" borderId="25" xfId="3" applyNumberFormat="1" applyFont="1" applyFill="1" applyBorder="1" applyAlignment="1">
      <alignment horizontal="center" vertical="center" wrapText="1"/>
    </xf>
    <xf numFmtId="0" fontId="9" fillId="19" borderId="136" xfId="0" applyFont="1" applyFill="1" applyBorder="1" applyAlignment="1">
      <alignment horizontal="left" vertical="center" wrapText="1"/>
    </xf>
    <xf numFmtId="164" fontId="10" fillId="19" borderId="81" xfId="3" applyNumberFormat="1" applyFont="1" applyFill="1" applyBorder="1" applyAlignment="1">
      <alignment horizontal="center" vertical="center" wrapText="1"/>
    </xf>
    <xf numFmtId="164" fontId="10" fillId="19" borderId="103" xfId="3" applyNumberFormat="1" applyFont="1" applyFill="1" applyBorder="1" applyAlignment="1">
      <alignment horizontal="center" vertical="center" wrapText="1"/>
    </xf>
    <xf numFmtId="0" fontId="9" fillId="19" borderId="134" xfId="0" applyFont="1" applyFill="1" applyBorder="1" applyAlignment="1">
      <alignment horizontal="left" vertical="center" wrapText="1"/>
    </xf>
    <xf numFmtId="164" fontId="9" fillId="19" borderId="134" xfId="3" applyNumberFormat="1" applyFont="1" applyFill="1" applyBorder="1" applyAlignment="1">
      <alignment horizontal="left" vertical="center" wrapText="1"/>
    </xf>
    <xf numFmtId="164" fontId="9" fillId="19" borderId="135" xfId="3" applyNumberFormat="1" applyFont="1" applyFill="1" applyBorder="1" applyAlignment="1">
      <alignment horizontal="left" vertical="center" wrapText="1"/>
    </xf>
    <xf numFmtId="0" fontId="15" fillId="4" borderId="22" xfId="0" applyFont="1" applyFill="1" applyBorder="1" applyAlignment="1">
      <alignment horizontal="center" vertical="center" wrapText="1" readingOrder="1"/>
    </xf>
    <xf numFmtId="164" fontId="9" fillId="19" borderId="136" xfId="3" applyNumberFormat="1" applyFont="1" applyFill="1" applyBorder="1" applyAlignment="1">
      <alignment horizontal="left" vertical="center" wrapText="1"/>
    </xf>
    <xf numFmtId="0" fontId="26" fillId="17" borderId="9" xfId="0" applyFont="1" applyFill="1" applyBorder="1" applyAlignment="1">
      <alignment horizontal="center" vertical="center" textRotation="90" wrapText="1" readingOrder="1"/>
    </xf>
    <xf numFmtId="0" fontId="26" fillId="17" borderId="5" xfId="0" applyFont="1" applyFill="1" applyBorder="1" applyAlignment="1">
      <alignment horizontal="center" vertical="center" textRotation="90" wrapText="1" readingOrder="1"/>
    </xf>
    <xf numFmtId="0" fontId="26" fillId="17" borderId="22" xfId="0" applyFont="1" applyFill="1" applyBorder="1" applyAlignment="1">
      <alignment horizontal="center" vertical="center" textRotation="90" wrapText="1" readingOrder="1"/>
    </xf>
    <xf numFmtId="164" fontId="9" fillId="19" borderId="19" xfId="3" applyNumberFormat="1" applyFont="1" applyFill="1" applyBorder="1" applyAlignment="1">
      <alignment horizontal="left" vertical="center" wrapText="1"/>
    </xf>
    <xf numFmtId="164" fontId="9" fillId="19" borderId="112" xfId="3" applyNumberFormat="1" applyFont="1" applyFill="1" applyBorder="1" applyAlignment="1">
      <alignment horizontal="left" vertical="center" wrapText="1"/>
    </xf>
    <xf numFmtId="10" fontId="12" fillId="7" borderId="9" xfId="1" applyNumberFormat="1" applyFont="1" applyFill="1" applyBorder="1" applyAlignment="1">
      <alignment horizontal="center" vertical="center" textRotation="90"/>
    </xf>
    <xf numFmtId="10" fontId="12" fillId="7" borderId="5" xfId="1" applyNumberFormat="1" applyFont="1" applyFill="1" applyBorder="1" applyAlignment="1">
      <alignment horizontal="center" vertical="center" textRotation="90"/>
    </xf>
    <xf numFmtId="10" fontId="12" fillId="7" borderId="22" xfId="1" applyNumberFormat="1" applyFont="1" applyFill="1" applyBorder="1" applyAlignment="1">
      <alignment horizontal="center" vertical="center" textRotation="90"/>
    </xf>
    <xf numFmtId="0" fontId="18" fillId="19" borderId="12" xfId="0" applyFont="1" applyFill="1" applyBorder="1" applyAlignment="1">
      <alignment horizontal="center" vertical="center" wrapText="1" readingOrder="1"/>
    </xf>
    <xf numFmtId="0" fontId="18" fillId="19" borderId="13" xfId="0" applyFont="1" applyFill="1" applyBorder="1" applyAlignment="1">
      <alignment horizontal="center" vertical="center" wrapText="1" readingOrder="1"/>
    </xf>
    <xf numFmtId="0" fontId="18" fillId="19" borderId="11" xfId="0" applyFont="1" applyFill="1" applyBorder="1" applyAlignment="1">
      <alignment horizontal="center" vertical="center" wrapText="1" readingOrder="1"/>
    </xf>
    <xf numFmtId="164" fontId="9" fillId="19" borderId="92" xfId="3" applyNumberFormat="1" applyFont="1" applyFill="1" applyBorder="1" applyAlignment="1">
      <alignment horizontal="left" vertical="center" wrapText="1"/>
    </xf>
    <xf numFmtId="10" fontId="9" fillId="19" borderId="87" xfId="3" applyNumberFormat="1" applyFont="1" applyFill="1" applyBorder="1" applyAlignment="1">
      <alignment horizontal="left" vertical="center" wrapText="1"/>
    </xf>
    <xf numFmtId="10" fontId="9" fillId="19" borderId="95" xfId="3" applyNumberFormat="1" applyFont="1" applyFill="1" applyBorder="1" applyAlignment="1">
      <alignment horizontal="left" vertical="center" wrapText="1"/>
    </xf>
    <xf numFmtId="0" fontId="15" fillId="4" borderId="9" xfId="0" applyFont="1" applyFill="1" applyBorder="1" applyAlignment="1">
      <alignment horizontal="center" vertical="center" wrapText="1"/>
    </xf>
    <xf numFmtId="0" fontId="37" fillId="19" borderId="9" xfId="4" applyFont="1" applyFill="1" applyBorder="1" applyAlignment="1" applyProtection="1">
      <alignment horizontal="center" vertical="center" wrapText="1"/>
      <protection locked="0"/>
    </xf>
    <xf numFmtId="0" fontId="37" fillId="19" borderId="5" xfId="4" applyFont="1" applyFill="1" applyBorder="1" applyAlignment="1" applyProtection="1">
      <alignment horizontal="center" vertical="center" wrapText="1"/>
      <protection locked="0"/>
    </xf>
    <xf numFmtId="0" fontId="37" fillId="19" borderId="22" xfId="4" applyFont="1" applyFill="1" applyBorder="1" applyAlignment="1" applyProtection="1">
      <alignment horizontal="center" vertical="center" wrapText="1"/>
      <protection locked="0"/>
    </xf>
    <xf numFmtId="0" fontId="18" fillId="19" borderId="9" xfId="0" applyFont="1" applyFill="1" applyBorder="1" applyAlignment="1">
      <alignment horizontal="center" vertical="center" wrapText="1" readingOrder="1"/>
    </xf>
    <xf numFmtId="0" fontId="18" fillId="19" borderId="5" xfId="0" applyFont="1" applyFill="1" applyBorder="1" applyAlignment="1">
      <alignment horizontal="center" vertical="center" wrapText="1" readingOrder="1"/>
    </xf>
    <xf numFmtId="0" fontId="18" fillId="19" borderId="22" xfId="0" applyFont="1" applyFill="1" applyBorder="1" applyAlignment="1">
      <alignment horizontal="center" vertical="center" wrapText="1" readingOrder="1"/>
    </xf>
    <xf numFmtId="0" fontId="9" fillId="19" borderId="10" xfId="0" applyFont="1" applyFill="1" applyBorder="1" applyAlignment="1">
      <alignment horizontal="center" vertical="center" wrapText="1" readingOrder="1"/>
    </xf>
    <xf numFmtId="0" fontId="9" fillId="19" borderId="18" xfId="0" applyFont="1" applyFill="1" applyBorder="1" applyAlignment="1">
      <alignment horizontal="center" vertical="center" wrapText="1" readingOrder="1"/>
    </xf>
    <xf numFmtId="0" fontId="9" fillId="19" borderId="43" xfId="0" applyFont="1" applyFill="1" applyBorder="1" applyAlignment="1">
      <alignment horizontal="center" vertical="center" wrapText="1" readingOrder="1"/>
    </xf>
    <xf numFmtId="10" fontId="10" fillId="19" borderId="11" xfId="0" applyNumberFormat="1" applyFont="1" applyFill="1" applyBorder="1" applyAlignment="1">
      <alignment horizontal="center" vertical="center" wrapText="1" readingOrder="1"/>
    </xf>
    <xf numFmtId="0" fontId="9" fillId="13" borderId="11" xfId="0" applyFont="1" applyFill="1" applyBorder="1" applyAlignment="1">
      <alignment horizontal="left" vertical="center" wrapText="1"/>
    </xf>
    <xf numFmtId="164" fontId="9" fillId="13" borderId="11" xfId="1" applyNumberFormat="1" applyFont="1" applyFill="1" applyBorder="1" applyAlignment="1">
      <alignment horizontal="center" vertical="center" wrapText="1"/>
    </xf>
    <xf numFmtId="0" fontId="9" fillId="13" borderId="12" xfId="4" applyFont="1" applyFill="1" applyBorder="1" applyAlignment="1" applyProtection="1">
      <alignment horizontal="center" vertical="center" wrapText="1"/>
      <protection locked="0"/>
    </xf>
    <xf numFmtId="0" fontId="9" fillId="13" borderId="13" xfId="4" applyFont="1" applyFill="1" applyBorder="1" applyAlignment="1" applyProtection="1">
      <alignment horizontal="center" vertical="center" wrapText="1"/>
      <protection locked="0"/>
    </xf>
    <xf numFmtId="0" fontId="9" fillId="13" borderId="11" xfId="4" applyFont="1" applyFill="1" applyBorder="1" applyAlignment="1" applyProtection="1">
      <alignment horizontal="center" vertical="center" wrapText="1"/>
      <protection locked="0"/>
    </xf>
    <xf numFmtId="10" fontId="9" fillId="13" borderId="12" xfId="1" applyNumberFormat="1" applyFont="1" applyFill="1" applyBorder="1" applyAlignment="1" applyProtection="1">
      <alignment horizontal="center" vertical="center" wrapText="1"/>
      <protection locked="0"/>
    </xf>
    <xf numFmtId="10" fontId="9" fillId="13" borderId="13" xfId="1" applyNumberFormat="1" applyFont="1" applyFill="1" applyBorder="1" applyAlignment="1" applyProtection="1">
      <alignment horizontal="center" vertical="center" wrapText="1"/>
      <protection locked="0"/>
    </xf>
    <xf numFmtId="10" fontId="9" fillId="13" borderId="11" xfId="1" applyNumberFormat="1" applyFont="1" applyFill="1" applyBorder="1" applyAlignment="1" applyProtection="1">
      <alignment horizontal="center" vertical="center" wrapText="1"/>
      <protection locked="0"/>
    </xf>
    <xf numFmtId="0" fontId="9" fillId="13" borderId="12" xfId="0" applyFont="1" applyFill="1" applyBorder="1" applyAlignment="1">
      <alignment horizontal="left" vertical="center" wrapText="1"/>
    </xf>
    <xf numFmtId="164" fontId="9" fillId="13" borderId="12" xfId="1" applyNumberFormat="1" applyFont="1" applyFill="1" applyBorder="1" applyAlignment="1">
      <alignment horizontal="center" vertical="center" wrapText="1"/>
    </xf>
    <xf numFmtId="0" fontId="17" fillId="13" borderId="9" xfId="4" applyFont="1" applyFill="1" applyBorder="1" applyAlignment="1" applyProtection="1">
      <alignment horizontal="center" vertical="center" wrapText="1"/>
      <protection locked="0"/>
    </xf>
    <xf numFmtId="0" fontId="17" fillId="13" borderId="5" xfId="4" applyFont="1" applyFill="1" applyBorder="1" applyAlignment="1" applyProtection="1">
      <alignment horizontal="center" vertical="center" wrapText="1"/>
      <protection locked="0"/>
    </xf>
    <xf numFmtId="0" fontId="17" fillId="13" borderId="22" xfId="4" applyFont="1" applyFill="1" applyBorder="1" applyAlignment="1" applyProtection="1">
      <alignment horizontal="center" vertical="center" wrapText="1"/>
      <protection locked="0"/>
    </xf>
    <xf numFmtId="0" fontId="10" fillId="13" borderId="9" xfId="4" applyFont="1" applyFill="1" applyBorder="1" applyAlignment="1" applyProtection="1">
      <alignment horizontal="center" vertical="center" wrapText="1"/>
      <protection locked="0"/>
    </xf>
    <xf numFmtId="0" fontId="10" fillId="13" borderId="5" xfId="4" applyFont="1" applyFill="1" applyBorder="1" applyAlignment="1" applyProtection="1">
      <alignment horizontal="center" vertical="center" wrapText="1"/>
      <protection locked="0"/>
    </xf>
    <xf numFmtId="0" fontId="10" fillId="13" borderId="22" xfId="4" applyFont="1" applyFill="1" applyBorder="1" applyAlignment="1" applyProtection="1">
      <alignment horizontal="center" vertical="center" wrapText="1"/>
      <protection locked="0"/>
    </xf>
    <xf numFmtId="0" fontId="9" fillId="13" borderId="9"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7" xfId="4" applyFont="1" applyFill="1" applyBorder="1" applyAlignment="1" applyProtection="1">
      <alignment horizontal="left" vertical="center" wrapText="1"/>
      <protection locked="0"/>
    </xf>
    <xf numFmtId="0" fontId="9" fillId="13" borderId="8" xfId="4" applyFont="1" applyFill="1" applyBorder="1" applyAlignment="1" applyProtection="1">
      <alignment horizontal="left" vertical="center" wrapText="1"/>
      <protection locked="0"/>
    </xf>
    <xf numFmtId="0" fontId="9" fillId="13" borderId="6" xfId="4" applyFont="1" applyFill="1" applyBorder="1" applyAlignment="1" applyProtection="1">
      <alignment horizontal="left" vertical="center" wrapText="1"/>
      <protection locked="0"/>
    </xf>
    <xf numFmtId="0" fontId="9" fillId="13" borderId="20" xfId="2" applyFont="1" applyFill="1" applyBorder="1" applyAlignment="1">
      <alignment horizontal="left" vertical="center" wrapText="1"/>
    </xf>
    <xf numFmtId="0" fontId="9" fillId="13" borderId="11" xfId="2" applyFont="1" applyFill="1" applyBorder="1" applyAlignment="1">
      <alignment horizontal="left" vertical="center" wrapText="1"/>
    </xf>
    <xf numFmtId="0" fontId="9" fillId="13" borderId="12" xfId="2" applyFont="1" applyFill="1" applyBorder="1" applyAlignment="1">
      <alignment horizontal="left" vertical="center" wrapText="1"/>
    </xf>
    <xf numFmtId="0" fontId="9" fillId="13" borderId="27" xfId="2" applyFont="1" applyFill="1" applyBorder="1" applyAlignment="1">
      <alignment horizontal="left" vertical="center" wrapText="1"/>
    </xf>
    <xf numFmtId="9" fontId="9" fillId="13" borderId="12" xfId="0" applyNumberFormat="1" applyFont="1" applyFill="1" applyBorder="1" applyAlignment="1">
      <alignment horizontal="center" vertical="center" wrapText="1"/>
    </xf>
    <xf numFmtId="9" fontId="9" fillId="13" borderId="13" xfId="0" applyNumberFormat="1" applyFont="1" applyFill="1" applyBorder="1" applyAlignment="1">
      <alignment horizontal="center" vertical="center" wrapText="1"/>
    </xf>
    <xf numFmtId="9" fontId="9" fillId="13" borderId="11" xfId="0" applyNumberFormat="1" applyFont="1" applyFill="1" applyBorder="1" applyAlignment="1">
      <alignment horizontal="center" vertical="center" wrapText="1"/>
    </xf>
    <xf numFmtId="10" fontId="23" fillId="13" borderId="9" xfId="0" applyNumberFormat="1" applyFont="1" applyFill="1" applyBorder="1" applyAlignment="1">
      <alignment horizontal="center" vertical="center" wrapText="1"/>
    </xf>
    <xf numFmtId="10" fontId="23" fillId="13" borderId="5" xfId="0" applyNumberFormat="1" applyFont="1" applyFill="1" applyBorder="1" applyAlignment="1">
      <alignment horizontal="center" vertical="center" wrapText="1"/>
    </xf>
    <xf numFmtId="10" fontId="23" fillId="13" borderId="22" xfId="0" applyNumberFormat="1" applyFont="1" applyFill="1" applyBorder="1" applyAlignment="1">
      <alignment horizontal="center" vertical="center" wrapText="1"/>
    </xf>
    <xf numFmtId="0" fontId="9" fillId="13" borderId="25" xfId="0" applyFont="1" applyFill="1" applyBorder="1" applyAlignment="1">
      <alignment horizontal="left" vertical="center" wrapText="1"/>
    </xf>
    <xf numFmtId="0" fontId="9" fillId="13" borderId="103" xfId="0" applyFont="1" applyFill="1" applyBorder="1" applyAlignment="1">
      <alignment horizontal="left" vertical="center" wrapText="1"/>
    </xf>
    <xf numFmtId="0" fontId="9" fillId="13" borderId="81" xfId="4" applyFont="1" applyFill="1" applyBorder="1" applyAlignment="1" applyProtection="1">
      <alignment horizontal="center" vertical="center" wrapText="1"/>
      <protection locked="0"/>
    </xf>
    <xf numFmtId="0" fontId="9" fillId="13" borderId="25" xfId="4" applyFont="1" applyFill="1" applyBorder="1" applyAlignment="1" applyProtection="1">
      <alignment horizontal="center" vertical="center" wrapText="1"/>
      <protection locked="0"/>
    </xf>
    <xf numFmtId="0" fontId="9" fillId="13" borderId="103" xfId="4" applyFont="1" applyFill="1" applyBorder="1" applyAlignment="1" applyProtection="1">
      <alignment horizontal="center" vertical="center" wrapText="1"/>
      <protection locked="0"/>
    </xf>
    <xf numFmtId="0" fontId="9" fillId="13" borderId="81" xfId="0" applyFont="1" applyFill="1" applyBorder="1" applyAlignment="1">
      <alignment horizontal="left" vertical="center" wrapText="1"/>
    </xf>
    <xf numFmtId="0" fontId="9" fillId="16" borderId="7" xfId="4" applyFont="1" applyFill="1" applyBorder="1" applyAlignment="1" applyProtection="1">
      <alignment horizontal="left" vertical="center" wrapText="1"/>
      <protection locked="0"/>
    </xf>
    <xf numFmtId="0" fontId="9" fillId="16" borderId="8" xfId="4" applyFont="1" applyFill="1" applyBorder="1" applyAlignment="1" applyProtection="1">
      <alignment horizontal="left" vertical="center" wrapText="1"/>
      <protection locked="0"/>
    </xf>
    <xf numFmtId="0" fontId="9" fillId="16" borderId="6" xfId="4" applyFont="1" applyFill="1" applyBorder="1" applyAlignment="1" applyProtection="1">
      <alignment horizontal="left" vertical="center" wrapText="1"/>
      <protection locked="0"/>
    </xf>
    <xf numFmtId="0" fontId="23" fillId="13" borderId="9" xfId="4" applyFont="1" applyFill="1" applyBorder="1" applyAlignment="1" applyProtection="1">
      <alignment horizontal="center" vertical="center" wrapText="1"/>
      <protection locked="0"/>
    </xf>
    <xf numFmtId="0" fontId="23" fillId="13" borderId="5" xfId="4" applyFont="1" applyFill="1" applyBorder="1" applyAlignment="1" applyProtection="1">
      <alignment horizontal="center" vertical="center" wrapText="1"/>
      <protection locked="0"/>
    </xf>
    <xf numFmtId="0" fontId="23" fillId="13" borderId="22" xfId="4" applyFont="1" applyFill="1" applyBorder="1" applyAlignment="1" applyProtection="1">
      <alignment horizontal="center" vertical="center" wrapText="1"/>
      <protection locked="0"/>
    </xf>
    <xf numFmtId="0" fontId="9" fillId="13" borderId="12"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10" xfId="0" applyFont="1" applyFill="1" applyBorder="1" applyAlignment="1">
      <alignment horizontal="left" vertical="center" wrapText="1"/>
    </xf>
    <xf numFmtId="0" fontId="9" fillId="13" borderId="18" xfId="0" applyFont="1" applyFill="1" applyBorder="1" applyAlignment="1">
      <alignment horizontal="left" vertical="center" wrapText="1"/>
    </xf>
    <xf numFmtId="0" fontId="9" fillId="13" borderId="43"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1"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13" borderId="103"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7" xfId="4" applyFont="1" applyFill="1" applyBorder="1" applyAlignment="1" applyProtection="1">
      <alignment horizontal="left" vertical="center" wrapText="1"/>
      <protection locked="0"/>
    </xf>
    <xf numFmtId="0" fontId="10" fillId="13" borderId="8" xfId="4" applyFont="1" applyFill="1" applyBorder="1" applyAlignment="1" applyProtection="1">
      <alignment horizontal="left" vertical="center" wrapText="1"/>
      <protection locked="0"/>
    </xf>
    <xf numFmtId="0" fontId="10" fillId="13" borderId="6" xfId="4" applyFont="1" applyFill="1" applyBorder="1" applyAlignment="1" applyProtection="1">
      <alignment horizontal="left" vertical="center" wrapText="1"/>
      <protection locked="0"/>
    </xf>
    <xf numFmtId="1" fontId="9" fillId="13" borderId="7" xfId="0" applyNumberFormat="1" applyFont="1" applyFill="1" applyBorder="1" applyAlignment="1">
      <alignment horizontal="left" vertical="center" wrapText="1"/>
    </xf>
    <xf numFmtId="1" fontId="9" fillId="13" borderId="8" xfId="0" applyNumberFormat="1" applyFont="1" applyFill="1" applyBorder="1" applyAlignment="1">
      <alignment horizontal="left" vertical="center" wrapText="1"/>
    </xf>
    <xf numFmtId="1" fontId="9" fillId="13" borderId="6" xfId="0" applyNumberFormat="1" applyFont="1" applyFill="1" applyBorder="1" applyAlignment="1">
      <alignment horizontal="left" vertical="center" wrapText="1"/>
    </xf>
    <xf numFmtId="1" fontId="9" fillId="13" borderId="81" xfId="0" applyNumberFormat="1" applyFont="1" applyFill="1" applyBorder="1" applyAlignment="1">
      <alignment horizontal="center" vertical="center" wrapText="1"/>
    </xf>
    <xf numFmtId="1" fontId="9" fillId="13" borderId="25" xfId="0" applyNumberFormat="1" applyFont="1" applyFill="1" applyBorder="1" applyAlignment="1">
      <alignment horizontal="center" vertical="center" wrapText="1"/>
    </xf>
    <xf numFmtId="1" fontId="9" fillId="13" borderId="103" xfId="0" applyNumberFormat="1" applyFont="1" applyFill="1" applyBorder="1" applyAlignment="1">
      <alignment horizontal="center" vertical="center" wrapText="1"/>
    </xf>
    <xf numFmtId="10" fontId="9" fillId="13" borderId="12" xfId="1" applyNumberFormat="1" applyFont="1" applyFill="1" applyBorder="1" applyAlignment="1">
      <alignment horizontal="center" vertical="center" wrapText="1"/>
    </xf>
    <xf numFmtId="10" fontId="9" fillId="13" borderId="13" xfId="1" applyNumberFormat="1" applyFont="1" applyFill="1" applyBorder="1" applyAlignment="1">
      <alignment horizontal="center" vertical="center" wrapText="1"/>
    </xf>
    <xf numFmtId="10" fontId="9" fillId="13" borderId="11" xfId="1" applyNumberFormat="1" applyFont="1" applyFill="1" applyBorder="1" applyAlignment="1">
      <alignment horizontal="center" vertical="center" wrapText="1"/>
    </xf>
    <xf numFmtId="0" fontId="23" fillId="12" borderId="9" xfId="2" applyFont="1" applyFill="1" applyBorder="1" applyAlignment="1">
      <alignment horizontal="center" vertical="center" wrapText="1"/>
    </xf>
    <xf numFmtId="0" fontId="23" fillId="12" borderId="5" xfId="2" applyFont="1" applyFill="1" applyBorder="1" applyAlignment="1">
      <alignment horizontal="center" vertical="center" wrapText="1"/>
    </xf>
    <xf numFmtId="0" fontId="23" fillId="12" borderId="22" xfId="2" applyFont="1" applyFill="1" applyBorder="1" applyAlignment="1">
      <alignment horizontal="center" vertical="center" wrapText="1"/>
    </xf>
    <xf numFmtId="10" fontId="9" fillId="12" borderId="12" xfId="0" applyNumberFormat="1" applyFont="1" applyFill="1" applyBorder="1" applyAlignment="1">
      <alignment horizontal="center" vertical="center" wrapText="1" readingOrder="1"/>
    </xf>
    <xf numFmtId="10" fontId="9" fillId="12" borderId="13" xfId="0" applyNumberFormat="1" applyFont="1" applyFill="1" applyBorder="1" applyAlignment="1">
      <alignment horizontal="center" vertical="center" wrapText="1" readingOrder="1"/>
    </xf>
    <xf numFmtId="10" fontId="9" fillId="12" borderId="11" xfId="0" applyNumberFormat="1" applyFont="1" applyFill="1" applyBorder="1" applyAlignment="1">
      <alignment horizontal="center" vertical="center" wrapText="1" readingOrder="1"/>
    </xf>
    <xf numFmtId="9" fontId="10" fillId="12" borderId="92" xfId="0" applyNumberFormat="1" applyFont="1" applyFill="1" applyBorder="1" applyAlignment="1">
      <alignment horizontal="left" vertical="center" wrapText="1"/>
    </xf>
    <xf numFmtId="9" fontId="10" fillId="12" borderId="112" xfId="0" applyNumberFormat="1" applyFont="1" applyFill="1" applyBorder="1" applyAlignment="1">
      <alignment horizontal="left" vertical="center" wrapText="1"/>
    </xf>
    <xf numFmtId="164" fontId="9" fillId="12" borderId="81" xfId="1" applyNumberFormat="1" applyFont="1" applyFill="1" applyBorder="1" applyAlignment="1">
      <alignment horizontal="center" vertical="center" wrapText="1"/>
    </xf>
    <xf numFmtId="164" fontId="9" fillId="12" borderId="25" xfId="1" applyNumberFormat="1" applyFont="1" applyFill="1" applyBorder="1" applyAlignment="1">
      <alignment horizontal="center" vertical="center" wrapText="1"/>
    </xf>
    <xf numFmtId="9" fontId="10" fillId="12" borderId="19" xfId="0" applyNumberFormat="1" applyFont="1" applyFill="1" applyBorder="1" applyAlignment="1">
      <alignment horizontal="left" vertical="center" wrapText="1"/>
    </xf>
    <xf numFmtId="9" fontId="10" fillId="12" borderId="95" xfId="0" applyNumberFormat="1" applyFont="1" applyFill="1" applyBorder="1" applyAlignment="1">
      <alignment horizontal="left" vertical="center" wrapText="1"/>
    </xf>
    <xf numFmtId="164" fontId="9" fillId="12" borderId="103" xfId="1" applyNumberFormat="1"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22"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12" borderId="43" xfId="0" applyFont="1" applyFill="1" applyBorder="1" applyAlignment="1">
      <alignment horizontal="center" vertical="center" wrapText="1"/>
    </xf>
    <xf numFmtId="9" fontId="9" fillId="12" borderId="7" xfId="0" applyNumberFormat="1" applyFont="1" applyFill="1" applyBorder="1" applyAlignment="1">
      <alignment horizontal="left" vertical="center" wrapText="1"/>
    </xf>
    <xf numFmtId="9" fontId="9" fillId="12" borderId="8" xfId="0" applyNumberFormat="1" applyFont="1" applyFill="1" applyBorder="1" applyAlignment="1">
      <alignment horizontal="left" vertical="center" wrapText="1"/>
    </xf>
    <xf numFmtId="9" fontId="9" fillId="12" borderId="6" xfId="0" applyNumberFormat="1" applyFont="1" applyFill="1" applyBorder="1" applyAlignment="1">
      <alignment horizontal="left" vertical="center" wrapText="1"/>
    </xf>
    <xf numFmtId="0" fontId="18" fillId="12" borderId="12"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11" xfId="0" applyFont="1" applyFill="1" applyBorder="1" applyAlignment="1">
      <alignment horizontal="center" vertical="center"/>
    </xf>
    <xf numFmtId="9" fontId="10" fillId="12" borderId="12" xfId="0" applyNumberFormat="1" applyFont="1" applyFill="1" applyBorder="1" applyAlignment="1">
      <alignment horizontal="center" vertical="center" wrapText="1"/>
    </xf>
    <xf numFmtId="9" fontId="10" fillId="12" borderId="13" xfId="0" applyNumberFormat="1" applyFont="1" applyFill="1" applyBorder="1" applyAlignment="1">
      <alignment horizontal="center" vertical="center" wrapText="1"/>
    </xf>
    <xf numFmtId="9" fontId="10" fillId="12" borderId="11" xfId="0" applyNumberFormat="1" applyFont="1" applyFill="1" applyBorder="1" applyAlignment="1">
      <alignment horizontal="center" vertical="center" wrapText="1"/>
    </xf>
    <xf numFmtId="0" fontId="10" fillId="12" borderId="51" xfId="0" applyFont="1" applyFill="1" applyBorder="1" applyAlignment="1">
      <alignment horizontal="center" vertical="center" wrapText="1" readingOrder="1"/>
    </xf>
    <xf numFmtId="0" fontId="10" fillId="12" borderId="23" xfId="0" applyFont="1" applyFill="1" applyBorder="1" applyAlignment="1">
      <alignment horizontal="center" vertical="center" wrapText="1" readingOrder="1"/>
    </xf>
    <xf numFmtId="0" fontId="10" fillId="12" borderId="58" xfId="0" applyFont="1" applyFill="1" applyBorder="1" applyAlignment="1">
      <alignment horizontal="center" vertical="center" wrapText="1" readingOrder="1"/>
    </xf>
    <xf numFmtId="164" fontId="9" fillId="12" borderId="20" xfId="1" applyNumberFormat="1" applyFont="1" applyFill="1" applyBorder="1" applyAlignment="1">
      <alignment horizontal="left" vertical="center" wrapText="1"/>
    </xf>
    <xf numFmtId="164" fontId="9" fillId="12" borderId="27" xfId="1" applyNumberFormat="1" applyFont="1" applyFill="1" applyBorder="1" applyAlignment="1">
      <alignment horizontal="left" vertical="center" wrapText="1"/>
    </xf>
    <xf numFmtId="164" fontId="9" fillId="12" borderId="20" xfId="1" applyNumberFormat="1" applyFont="1" applyFill="1" applyBorder="1" applyAlignment="1">
      <alignment horizontal="center" vertical="center" wrapText="1"/>
    </xf>
    <xf numFmtId="164" fontId="9" fillId="12" borderId="27" xfId="1" applyNumberFormat="1" applyFont="1" applyFill="1" applyBorder="1" applyAlignment="1">
      <alignment horizontal="center" vertical="center" wrapText="1"/>
    </xf>
    <xf numFmtId="164" fontId="9" fillId="12" borderId="11" xfId="1" applyNumberFormat="1" applyFont="1" applyFill="1" applyBorder="1" applyAlignment="1">
      <alignment horizontal="left" vertical="center" wrapText="1"/>
    </xf>
    <xf numFmtId="164" fontId="9" fillId="12" borderId="12" xfId="1" applyNumberFormat="1" applyFont="1" applyFill="1" applyBorder="1" applyAlignment="1">
      <alignment horizontal="left" vertical="center" wrapText="1"/>
    </xf>
    <xf numFmtId="164" fontId="9" fillId="12" borderId="12" xfId="1" applyNumberFormat="1" applyFont="1" applyFill="1" applyBorder="1" applyAlignment="1">
      <alignment horizontal="center" vertical="center" wrapText="1"/>
    </xf>
    <xf numFmtId="0" fontId="9" fillId="12" borderId="7" xfId="4" applyFont="1" applyFill="1" applyBorder="1" applyAlignment="1" applyProtection="1">
      <alignment horizontal="left" vertical="center" wrapText="1"/>
      <protection locked="0"/>
    </xf>
    <xf numFmtId="0" fontId="9" fillId="12" borderId="8" xfId="4" applyFont="1" applyFill="1" applyBorder="1" applyAlignment="1" applyProtection="1">
      <alignment horizontal="left" vertical="center" wrapText="1"/>
      <protection locked="0"/>
    </xf>
    <xf numFmtId="0" fontId="9" fillId="12" borderId="6" xfId="4" applyFont="1" applyFill="1" applyBorder="1" applyAlignment="1" applyProtection="1">
      <alignment horizontal="left" vertical="center" wrapText="1"/>
      <protection locked="0"/>
    </xf>
    <xf numFmtId="0" fontId="18" fillId="12" borderId="12" xfId="4" applyFont="1" applyFill="1" applyBorder="1" applyAlignment="1" applyProtection="1">
      <alignment horizontal="center" vertical="center" wrapText="1"/>
      <protection locked="0"/>
    </xf>
    <xf numFmtId="0" fontId="18" fillId="12" borderId="13" xfId="4" applyFont="1" applyFill="1" applyBorder="1" applyAlignment="1" applyProtection="1">
      <alignment horizontal="center" vertical="center" wrapText="1"/>
      <protection locked="0"/>
    </xf>
    <xf numFmtId="0" fontId="18" fillId="12" borderId="11" xfId="4" applyFont="1" applyFill="1" applyBorder="1" applyAlignment="1" applyProtection="1">
      <alignment horizontal="center" vertical="center" wrapText="1"/>
      <protection locked="0"/>
    </xf>
    <xf numFmtId="9" fontId="9" fillId="12" borderId="12" xfId="0" applyNumberFormat="1" applyFont="1" applyFill="1" applyBorder="1" applyAlignment="1">
      <alignment horizontal="center" vertical="center" wrapText="1" readingOrder="1"/>
    </xf>
    <xf numFmtId="9" fontId="9" fillId="12" borderId="13" xfId="0" applyNumberFormat="1" applyFont="1" applyFill="1" applyBorder="1" applyAlignment="1">
      <alignment horizontal="center" vertical="center" wrapText="1" readingOrder="1"/>
    </xf>
    <xf numFmtId="9" fontId="9" fillId="12" borderId="11" xfId="0" applyNumberFormat="1" applyFont="1" applyFill="1" applyBorder="1" applyAlignment="1">
      <alignment horizontal="center" vertical="center" wrapText="1" readingOrder="1"/>
    </xf>
    <xf numFmtId="164" fontId="9" fillId="12" borderId="11" xfId="1" applyNumberFormat="1" applyFont="1" applyFill="1" applyBorder="1" applyAlignment="1">
      <alignment horizontal="center" vertical="center" wrapText="1"/>
    </xf>
    <xf numFmtId="0" fontId="18" fillId="12" borderId="9" xfId="4" applyFont="1" applyFill="1" applyBorder="1" applyAlignment="1" applyProtection="1">
      <alignment horizontal="center" vertical="center" wrapText="1"/>
      <protection locked="0"/>
    </xf>
    <xf numFmtId="0" fontId="18" fillId="12" borderId="5" xfId="4" applyFont="1" applyFill="1" applyBorder="1" applyAlignment="1" applyProtection="1">
      <alignment horizontal="center" vertical="center" wrapText="1"/>
      <protection locked="0"/>
    </xf>
    <xf numFmtId="0" fontId="18" fillId="12" borderId="22" xfId="4" applyFont="1" applyFill="1" applyBorder="1" applyAlignment="1" applyProtection="1">
      <alignment horizontal="center" vertical="center" wrapText="1"/>
      <protection locked="0"/>
    </xf>
    <xf numFmtId="0" fontId="9" fillId="12" borderId="9" xfId="4" applyFont="1" applyFill="1" applyBorder="1" applyAlignment="1" applyProtection="1">
      <alignment horizontal="center" vertical="center" wrapText="1"/>
      <protection locked="0"/>
    </xf>
    <xf numFmtId="0" fontId="9" fillId="12" borderId="5" xfId="4" applyFont="1" applyFill="1" applyBorder="1" applyAlignment="1" applyProtection="1">
      <alignment horizontal="center" vertical="center" wrapText="1"/>
      <protection locked="0"/>
    </xf>
    <xf numFmtId="0" fontId="9" fillId="12" borderId="22" xfId="4" applyFont="1" applyFill="1" applyBorder="1" applyAlignment="1" applyProtection="1">
      <alignment horizontal="center" vertical="center" wrapText="1"/>
      <protection locked="0"/>
    </xf>
    <xf numFmtId="0" fontId="9" fillId="12" borderId="7" xfId="0" applyFont="1" applyFill="1" applyBorder="1" applyAlignment="1">
      <alignment horizontal="left" vertical="center" wrapText="1" readingOrder="1"/>
    </xf>
    <xf numFmtId="0" fontId="9" fillId="12" borderId="8" xfId="0" applyFont="1" applyFill="1" applyBorder="1" applyAlignment="1">
      <alignment horizontal="left" vertical="center" wrapText="1" readingOrder="1"/>
    </xf>
    <xf numFmtId="0" fontId="9" fillId="12" borderId="6" xfId="0" applyFont="1" applyFill="1" applyBorder="1" applyAlignment="1">
      <alignment horizontal="left" vertical="center" wrapText="1" readingOrder="1"/>
    </xf>
    <xf numFmtId="0" fontId="9" fillId="12" borderId="12" xfId="0" applyFont="1" applyFill="1" applyBorder="1" applyAlignment="1">
      <alignment horizontal="center" vertical="center" wrapText="1" readingOrder="1"/>
    </xf>
    <xf numFmtId="0" fontId="9" fillId="12" borderId="13" xfId="0" applyFont="1" applyFill="1" applyBorder="1" applyAlignment="1">
      <alignment horizontal="center" vertical="center" wrapText="1" readingOrder="1"/>
    </xf>
    <xf numFmtId="0" fontId="9" fillId="12" borderId="11" xfId="0" applyFont="1" applyFill="1" applyBorder="1" applyAlignment="1">
      <alignment horizontal="center" vertical="center" wrapText="1" readingOrder="1"/>
    </xf>
    <xf numFmtId="164" fontId="14" fillId="12" borderId="12" xfId="1" applyNumberFormat="1" applyFont="1" applyFill="1" applyBorder="1" applyAlignment="1">
      <alignment horizontal="left" vertical="center" wrapText="1"/>
    </xf>
    <xf numFmtId="164" fontId="14" fillId="12" borderId="27" xfId="1" applyNumberFormat="1" applyFont="1" applyFill="1" applyBorder="1" applyAlignment="1">
      <alignment horizontal="left" vertical="center" wrapText="1"/>
    </xf>
    <xf numFmtId="0" fontId="17" fillId="12" borderId="9" xfId="4" applyFont="1" applyFill="1" applyBorder="1" applyAlignment="1" applyProtection="1">
      <alignment horizontal="center" vertical="center" wrapText="1"/>
      <protection locked="0"/>
    </xf>
    <xf numFmtId="0" fontId="17" fillId="12" borderId="5" xfId="4" applyFont="1" applyFill="1" applyBorder="1" applyAlignment="1" applyProtection="1">
      <alignment horizontal="center" vertical="center" wrapText="1"/>
      <protection locked="0"/>
    </xf>
    <xf numFmtId="0" fontId="10" fillId="12" borderId="9" xfId="4" applyFont="1" applyFill="1" applyBorder="1" applyAlignment="1" applyProtection="1">
      <alignment horizontal="center" vertical="center" wrapText="1"/>
      <protection locked="0"/>
    </xf>
    <xf numFmtId="0" fontId="10" fillId="12" borderId="5" xfId="4" applyFont="1" applyFill="1" applyBorder="1" applyAlignment="1" applyProtection="1">
      <alignment horizontal="center" vertical="center" wrapText="1"/>
      <protection locked="0"/>
    </xf>
    <xf numFmtId="0" fontId="9" fillId="12" borderId="10" xfId="4" applyFont="1" applyFill="1" applyBorder="1" applyAlignment="1" applyProtection="1">
      <alignment horizontal="center" vertical="center" wrapText="1"/>
      <protection locked="0"/>
    </xf>
    <xf numFmtId="0" fontId="9" fillId="12" borderId="18" xfId="4" applyFont="1" applyFill="1" applyBorder="1" applyAlignment="1" applyProtection="1">
      <alignment horizontal="center" vertical="center" wrapText="1"/>
      <protection locked="0"/>
    </xf>
    <xf numFmtId="0" fontId="9" fillId="12" borderId="43" xfId="4" applyFont="1" applyFill="1" applyBorder="1" applyAlignment="1" applyProtection="1">
      <alignment horizontal="center" vertical="center" wrapText="1"/>
      <protection locked="0"/>
    </xf>
    <xf numFmtId="9" fontId="9" fillId="12" borderId="7" xfId="0" applyNumberFormat="1" applyFont="1" applyFill="1" applyBorder="1" applyAlignment="1">
      <alignment horizontal="left" vertical="center" wrapText="1" readingOrder="1"/>
    </xf>
    <xf numFmtId="9" fontId="9" fillId="12" borderId="8" xfId="0" applyNumberFormat="1" applyFont="1" applyFill="1" applyBorder="1" applyAlignment="1">
      <alignment horizontal="left" vertical="center" wrapText="1" readingOrder="1"/>
    </xf>
    <xf numFmtId="9" fontId="9" fillId="12" borderId="6" xfId="0" applyNumberFormat="1" applyFont="1" applyFill="1" applyBorder="1" applyAlignment="1">
      <alignment horizontal="left" vertical="center" wrapText="1" readingOrder="1"/>
    </xf>
    <xf numFmtId="9" fontId="9" fillId="12" borderId="91" xfId="0" applyNumberFormat="1" applyFont="1" applyFill="1" applyBorder="1" applyAlignment="1">
      <alignment horizontal="left" vertical="center" wrapText="1"/>
    </xf>
    <xf numFmtId="9" fontId="9" fillId="12" borderId="93" xfId="0" applyNumberFormat="1" applyFont="1" applyFill="1" applyBorder="1" applyAlignment="1">
      <alignment horizontal="left" vertical="center" wrapText="1"/>
    </xf>
    <xf numFmtId="9" fontId="9" fillId="12" borderId="94" xfId="0" applyNumberFormat="1" applyFont="1" applyFill="1" applyBorder="1" applyAlignment="1">
      <alignment horizontal="left" vertical="center" wrapText="1"/>
    </xf>
    <xf numFmtId="0" fontId="18" fillId="12" borderId="92" xfId="4" applyFont="1" applyFill="1" applyBorder="1" applyAlignment="1" applyProtection="1">
      <alignment horizontal="center" vertical="center" wrapText="1"/>
      <protection locked="0"/>
    </xf>
    <xf numFmtId="0" fontId="18" fillId="12" borderId="87" xfId="4" applyFont="1" applyFill="1" applyBorder="1" applyAlignment="1" applyProtection="1">
      <alignment horizontal="center" vertical="center" wrapText="1"/>
      <protection locked="0"/>
    </xf>
    <xf numFmtId="0" fontId="18" fillId="12" borderId="95" xfId="4" applyFont="1" applyFill="1" applyBorder="1" applyAlignment="1" applyProtection="1">
      <alignment horizontal="center" vertical="center" wrapText="1"/>
      <protection locked="0"/>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1" xfId="0" applyFont="1" applyFill="1" applyBorder="1" applyAlignment="1">
      <alignment horizontal="center" vertical="center" wrapText="1"/>
    </xf>
    <xf numFmtId="10" fontId="9" fillId="12" borderId="12" xfId="0" applyNumberFormat="1" applyFont="1" applyFill="1" applyBorder="1" applyAlignment="1">
      <alignment horizontal="center" vertical="center" wrapText="1"/>
    </xf>
    <xf numFmtId="10" fontId="9" fillId="12" borderId="13" xfId="0" applyNumberFormat="1" applyFont="1" applyFill="1" applyBorder="1" applyAlignment="1">
      <alignment horizontal="center" vertical="center" wrapText="1"/>
    </xf>
    <xf numFmtId="10" fontId="9" fillId="12" borderId="11" xfId="0" applyNumberFormat="1" applyFont="1" applyFill="1" applyBorder="1" applyAlignment="1">
      <alignment horizontal="center" vertical="center" wrapText="1"/>
    </xf>
    <xf numFmtId="0" fontId="17" fillId="12" borderId="22" xfId="4" applyFont="1" applyFill="1" applyBorder="1" applyAlignment="1" applyProtection="1">
      <alignment horizontal="center" vertical="center" wrapText="1"/>
      <protection locked="0"/>
    </xf>
    <xf numFmtId="0" fontId="10" fillId="12" borderId="22" xfId="4" applyFont="1" applyFill="1" applyBorder="1" applyAlignment="1" applyProtection="1">
      <alignment horizontal="center" vertical="center" wrapText="1"/>
      <protection locked="0"/>
    </xf>
    <xf numFmtId="0" fontId="9" fillId="12" borderId="7"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17" fillId="11" borderId="9" xfId="2" applyFont="1" applyFill="1" applyBorder="1" applyAlignment="1">
      <alignment horizontal="center" vertical="center" wrapText="1"/>
    </xf>
    <xf numFmtId="0" fontId="17" fillId="11" borderId="5" xfId="2" applyFont="1" applyFill="1" applyBorder="1" applyAlignment="1">
      <alignment horizontal="center" vertical="center" wrapText="1"/>
    </xf>
    <xf numFmtId="0" fontId="17" fillId="11" borderId="22" xfId="2" applyFont="1" applyFill="1" applyBorder="1" applyAlignment="1">
      <alignment horizontal="center" vertical="center" wrapText="1"/>
    </xf>
    <xf numFmtId="0" fontId="10" fillId="11" borderId="5" xfId="2" applyFont="1" applyFill="1" applyBorder="1" applyAlignment="1">
      <alignment horizontal="center" vertical="center" wrapText="1"/>
    </xf>
    <xf numFmtId="9" fontId="9" fillId="6" borderId="7" xfId="0" applyNumberFormat="1" applyFont="1" applyFill="1" applyBorder="1" applyAlignment="1">
      <alignment horizontal="left" vertical="center" wrapText="1"/>
    </xf>
    <xf numFmtId="9" fontId="9" fillId="6" borderId="8" xfId="0" applyNumberFormat="1" applyFont="1" applyFill="1" applyBorder="1" applyAlignment="1">
      <alignment horizontal="left" vertical="center" wrapText="1"/>
    </xf>
    <xf numFmtId="9" fontId="9" fillId="6" borderId="6" xfId="0" applyNumberFormat="1" applyFont="1" applyFill="1" applyBorder="1" applyAlignment="1">
      <alignment horizontal="left" vertical="center" wrapText="1"/>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1" xfId="0" applyFont="1" applyFill="1" applyBorder="1" applyAlignment="1">
      <alignment horizontal="center" vertical="center"/>
    </xf>
    <xf numFmtId="0" fontId="9" fillId="12" borderId="12" xfId="4" applyFont="1" applyFill="1" applyBorder="1" applyAlignment="1" applyProtection="1">
      <alignment horizontal="center" vertical="center" wrapText="1"/>
      <protection locked="0"/>
    </xf>
    <xf numFmtId="0" fontId="9" fillId="12" borderId="13" xfId="4" applyFont="1" applyFill="1" applyBorder="1" applyAlignment="1" applyProtection="1">
      <alignment horizontal="center" vertical="center" wrapText="1"/>
      <protection locked="0"/>
    </xf>
    <xf numFmtId="10" fontId="9" fillId="12" borderId="12" xfId="4" applyNumberFormat="1" applyFont="1" applyFill="1" applyBorder="1" applyAlignment="1" applyProtection="1">
      <alignment horizontal="center" vertical="center" wrapText="1"/>
      <protection locked="0"/>
    </xf>
    <xf numFmtId="10" fontId="9" fillId="12" borderId="13" xfId="4" applyNumberFormat="1" applyFont="1" applyFill="1" applyBorder="1" applyAlignment="1" applyProtection="1">
      <alignment horizontal="center" vertical="center" wrapText="1"/>
      <protection locked="0"/>
    </xf>
    <xf numFmtId="164" fontId="9" fillId="12" borderId="81" xfId="1" applyNumberFormat="1" applyFont="1" applyFill="1" applyBorder="1" applyAlignment="1">
      <alignment horizontal="left" vertical="center" wrapText="1"/>
    </xf>
    <xf numFmtId="164" fontId="9" fillId="12" borderId="25" xfId="1" applyNumberFormat="1" applyFont="1" applyFill="1" applyBorder="1" applyAlignment="1">
      <alignment horizontal="left" vertical="center" wrapText="1"/>
    </xf>
    <xf numFmtId="0" fontId="9" fillId="12" borderId="11" xfId="4" applyFont="1" applyFill="1" applyBorder="1" applyAlignment="1" applyProtection="1">
      <alignment horizontal="center" vertical="center" wrapText="1"/>
      <protection locked="0"/>
    </xf>
    <xf numFmtId="10" fontId="9" fillId="12" borderId="11" xfId="4" applyNumberFormat="1" applyFont="1" applyFill="1" applyBorder="1" applyAlignment="1" applyProtection="1">
      <alignment horizontal="center" vertical="center" wrapText="1"/>
      <protection locked="0"/>
    </xf>
    <xf numFmtId="0" fontId="23" fillId="12" borderId="9" xfId="4" applyFont="1" applyFill="1" applyBorder="1" applyAlignment="1" applyProtection="1">
      <alignment horizontal="center" vertical="center" wrapText="1"/>
      <protection locked="0"/>
    </xf>
    <xf numFmtId="0" fontId="23" fillId="12" borderId="5" xfId="4" applyFont="1" applyFill="1" applyBorder="1" applyAlignment="1" applyProtection="1">
      <alignment horizontal="center" vertical="center" wrapText="1"/>
      <protection locked="0"/>
    </xf>
    <xf numFmtId="0" fontId="23" fillId="12" borderId="22" xfId="4" applyFont="1" applyFill="1" applyBorder="1" applyAlignment="1" applyProtection="1">
      <alignment horizontal="center" vertical="center" wrapText="1"/>
      <protection locked="0"/>
    </xf>
    <xf numFmtId="164" fontId="9" fillId="12" borderId="13" xfId="1" applyNumberFormat="1" applyFont="1" applyFill="1" applyBorder="1" applyAlignment="1">
      <alignment horizontal="left" vertical="center" wrapText="1"/>
    </xf>
    <xf numFmtId="164" fontId="9" fillId="12" borderId="13" xfId="1" applyNumberFormat="1" applyFont="1" applyFill="1" applyBorder="1" applyAlignment="1">
      <alignment horizontal="center" vertical="center" wrapText="1"/>
    </xf>
    <xf numFmtId="9" fontId="10" fillId="6" borderId="19" xfId="0" applyNumberFormat="1" applyFont="1" applyFill="1" applyBorder="1" applyAlignment="1">
      <alignment horizontal="left" vertical="center" wrapText="1"/>
    </xf>
    <xf numFmtId="9" fontId="10" fillId="6" borderId="95" xfId="0" applyNumberFormat="1" applyFont="1" applyFill="1" applyBorder="1" applyAlignment="1">
      <alignment horizontal="left" vertical="center" wrapText="1"/>
    </xf>
    <xf numFmtId="164" fontId="9" fillId="6" borderId="25" xfId="1" applyNumberFormat="1" applyFont="1" applyFill="1" applyBorder="1" applyAlignment="1">
      <alignment horizontal="center" vertical="center" wrapText="1"/>
    </xf>
    <xf numFmtId="164" fontId="9" fillId="6" borderId="103" xfId="1" applyNumberFormat="1" applyFont="1" applyFill="1" applyBorder="1" applyAlignment="1">
      <alignment horizontal="center" vertical="center" wrapText="1"/>
    </xf>
    <xf numFmtId="9" fontId="10" fillId="6" borderId="12" xfId="0" applyNumberFormat="1" applyFont="1" applyFill="1" applyBorder="1" applyAlignment="1">
      <alignment horizontal="center" vertical="center" wrapText="1"/>
    </xf>
    <xf numFmtId="9" fontId="10" fillId="6" borderId="13" xfId="0" applyNumberFormat="1" applyFont="1" applyFill="1" applyBorder="1" applyAlignment="1">
      <alignment horizontal="center" vertical="center" wrapText="1"/>
    </xf>
    <xf numFmtId="9" fontId="10" fillId="6" borderId="11" xfId="0" applyNumberFormat="1" applyFont="1" applyFill="1" applyBorder="1" applyAlignment="1">
      <alignment horizontal="center" vertical="center" wrapText="1"/>
    </xf>
    <xf numFmtId="0" fontId="10" fillId="6" borderId="51" xfId="0" applyFont="1" applyFill="1" applyBorder="1" applyAlignment="1">
      <alignment horizontal="center" vertical="center" wrapText="1" readingOrder="1"/>
    </xf>
    <xf numFmtId="0" fontId="10" fillId="6" borderId="23" xfId="0" applyFont="1" applyFill="1" applyBorder="1" applyAlignment="1">
      <alignment horizontal="center" vertical="center" wrapText="1" readingOrder="1"/>
    </xf>
    <xf numFmtId="0" fontId="10" fillId="6" borderId="58" xfId="0" applyFont="1" applyFill="1" applyBorder="1" applyAlignment="1">
      <alignment horizontal="center" vertical="center" wrapText="1" readingOrder="1"/>
    </xf>
    <xf numFmtId="10" fontId="9" fillId="6" borderId="12" xfId="0" applyNumberFormat="1" applyFont="1" applyFill="1" applyBorder="1" applyAlignment="1">
      <alignment horizontal="center" vertical="center" wrapText="1" readingOrder="1"/>
    </xf>
    <xf numFmtId="10" fontId="9" fillId="6" borderId="13" xfId="0" applyNumberFormat="1" applyFont="1" applyFill="1" applyBorder="1" applyAlignment="1">
      <alignment horizontal="center" vertical="center" wrapText="1" readingOrder="1"/>
    </xf>
    <xf numFmtId="10" fontId="9" fillId="6" borderId="11" xfId="0" applyNumberFormat="1" applyFont="1" applyFill="1" applyBorder="1" applyAlignment="1">
      <alignment horizontal="center" vertical="center" wrapText="1" readingOrder="1"/>
    </xf>
    <xf numFmtId="9" fontId="10" fillId="6" borderId="92" xfId="0" applyNumberFormat="1" applyFont="1" applyFill="1" applyBorder="1" applyAlignment="1">
      <alignment horizontal="left" vertical="center" wrapText="1"/>
    </xf>
    <xf numFmtId="9" fontId="10" fillId="6" borderId="112" xfId="0" applyNumberFormat="1" applyFont="1" applyFill="1" applyBorder="1" applyAlignment="1">
      <alignment horizontal="left" vertical="center" wrapText="1"/>
    </xf>
    <xf numFmtId="164" fontId="9" fillId="6" borderId="81" xfId="1" applyNumberFormat="1"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17" fillId="12" borderId="9" xfId="2" applyFont="1" applyFill="1" applyBorder="1" applyAlignment="1">
      <alignment horizontal="center" vertical="center" wrapText="1"/>
    </xf>
    <xf numFmtId="0" fontId="17" fillId="12" borderId="5" xfId="2" applyFont="1" applyFill="1" applyBorder="1" applyAlignment="1">
      <alignment horizontal="center" vertical="center" wrapText="1"/>
    </xf>
    <xf numFmtId="0" fontId="17" fillId="12" borderId="22" xfId="2" applyFont="1" applyFill="1" applyBorder="1" applyAlignment="1">
      <alignment horizontal="center" vertical="center" wrapText="1"/>
    </xf>
    <xf numFmtId="0" fontId="10" fillId="12" borderId="9" xfId="2" applyFont="1" applyFill="1" applyBorder="1" applyAlignment="1">
      <alignment horizontal="center" vertical="center" wrapText="1"/>
    </xf>
    <xf numFmtId="0" fontId="10" fillId="12" borderId="5" xfId="2" applyFont="1" applyFill="1" applyBorder="1" applyAlignment="1">
      <alignment horizontal="center" vertical="center" wrapText="1"/>
    </xf>
    <xf numFmtId="0" fontId="10" fillId="12" borderId="22" xfId="2"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33" xfId="0" applyFont="1" applyFill="1" applyBorder="1" applyAlignment="1">
      <alignment horizontal="center" vertical="center" wrapText="1"/>
    </xf>
    <xf numFmtId="0" fontId="9" fillId="11" borderId="0" xfId="0" applyFont="1" applyFill="1" applyAlignment="1">
      <alignment horizontal="center" vertical="center" wrapText="1"/>
    </xf>
    <xf numFmtId="0" fontId="17" fillId="11" borderId="9"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9" fillId="11" borderId="18" xfId="0" applyFont="1" applyFill="1" applyBorder="1" applyAlignment="1">
      <alignment horizontal="left" vertical="center" wrapText="1"/>
    </xf>
    <xf numFmtId="0" fontId="18" fillId="11" borderId="12" xfId="0" applyFont="1" applyFill="1" applyBorder="1" applyAlignment="1">
      <alignment horizontal="center" vertical="center" wrapText="1"/>
    </xf>
    <xf numFmtId="0" fontId="9" fillId="11" borderId="12" xfId="0" applyFont="1" applyFill="1" applyBorder="1" applyAlignment="1">
      <alignment horizontal="left" vertical="center" wrapText="1" readingOrder="1"/>
    </xf>
    <xf numFmtId="0" fontId="9" fillId="11" borderId="71" xfId="0" applyFont="1" applyFill="1" applyBorder="1" applyAlignment="1">
      <alignment horizontal="left" vertical="center" wrapText="1" readingOrder="1"/>
    </xf>
    <xf numFmtId="164" fontId="9" fillId="11" borderId="12" xfId="1" applyNumberFormat="1" applyFont="1" applyFill="1" applyBorder="1" applyAlignment="1">
      <alignment horizontal="center" vertical="center" wrapText="1" readingOrder="1"/>
    </xf>
    <xf numFmtId="0" fontId="17" fillId="11" borderId="117" xfId="0" applyFont="1" applyFill="1" applyBorder="1" applyAlignment="1">
      <alignment horizontal="center" vertical="center" wrapText="1" readingOrder="1"/>
    </xf>
    <xf numFmtId="0" fontId="17" fillId="11" borderId="118" xfId="0" applyFont="1" applyFill="1" applyBorder="1" applyAlignment="1">
      <alignment horizontal="center" vertical="center" wrapText="1" readingOrder="1"/>
    </xf>
    <xf numFmtId="0" fontId="17" fillId="11" borderId="119" xfId="0" applyFont="1" applyFill="1" applyBorder="1" applyAlignment="1">
      <alignment horizontal="center" vertical="center" wrapText="1" readingOrder="1"/>
    </xf>
    <xf numFmtId="0" fontId="10" fillId="11" borderId="9" xfId="0" applyFont="1" applyFill="1" applyBorder="1" applyAlignment="1">
      <alignment horizontal="center" vertical="center" wrapText="1" readingOrder="1"/>
    </xf>
    <xf numFmtId="0" fontId="10" fillId="11" borderId="5" xfId="0" applyFont="1" applyFill="1" applyBorder="1" applyAlignment="1">
      <alignment horizontal="center" vertical="center" wrapText="1" readingOrder="1"/>
    </xf>
    <xf numFmtId="0" fontId="10" fillId="11" borderId="22" xfId="0" applyFont="1" applyFill="1" applyBorder="1" applyAlignment="1">
      <alignment horizontal="center" vertical="center" wrapText="1" readingOrder="1"/>
    </xf>
    <xf numFmtId="0" fontId="9" fillId="11" borderId="10"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1" borderId="43" xfId="0" applyFont="1" applyFill="1" applyBorder="1" applyAlignment="1">
      <alignment horizontal="center" vertical="center" wrapText="1"/>
    </xf>
    <xf numFmtId="0" fontId="10" fillId="11" borderId="107" xfId="0" applyFont="1" applyFill="1" applyBorder="1" applyAlignment="1">
      <alignment horizontal="left" vertical="center" wrapText="1" readingOrder="1"/>
    </xf>
    <xf numFmtId="0" fontId="10" fillId="11" borderId="24" xfId="0" applyFont="1" applyFill="1" applyBorder="1" applyAlignment="1">
      <alignment horizontal="left" vertical="center" wrapText="1" readingOrder="1"/>
    </xf>
    <xf numFmtId="0" fontId="10" fillId="11" borderId="90" xfId="0" applyFont="1" applyFill="1" applyBorder="1" applyAlignment="1">
      <alignment horizontal="left" vertical="center" wrapText="1" readingOrder="1"/>
    </xf>
    <xf numFmtId="0" fontId="18" fillId="11" borderId="92" xfId="0" applyFont="1" applyFill="1" applyBorder="1" applyAlignment="1">
      <alignment horizontal="center" vertical="center"/>
    </xf>
    <xf numFmtId="0" fontId="18" fillId="11" borderId="87" xfId="0" applyFont="1" applyFill="1" applyBorder="1" applyAlignment="1">
      <alignment horizontal="center" vertical="center"/>
    </xf>
    <xf numFmtId="0" fontId="9" fillId="11" borderId="52" xfId="0" applyFont="1" applyFill="1" applyBorder="1" applyAlignment="1">
      <alignment horizontal="left" vertical="center" wrapText="1" readingOrder="1"/>
    </xf>
    <xf numFmtId="0" fontId="9" fillId="11" borderId="54" xfId="0" applyFont="1" applyFill="1" applyBorder="1" applyAlignment="1">
      <alignment horizontal="left" vertical="center" wrapText="1" readingOrder="1"/>
    </xf>
    <xf numFmtId="164" fontId="9" fillId="11" borderId="25" xfId="1" applyNumberFormat="1" applyFont="1" applyFill="1" applyBorder="1" applyAlignment="1">
      <alignment horizontal="center" vertical="center" wrapText="1" readingOrder="1"/>
    </xf>
    <xf numFmtId="0" fontId="9" fillId="11" borderId="126" xfId="0" applyFont="1" applyFill="1" applyBorder="1" applyAlignment="1">
      <alignment horizontal="left" vertical="center" wrapText="1" readingOrder="1"/>
    </xf>
    <xf numFmtId="0" fontId="9" fillId="11" borderId="121" xfId="0" applyFont="1" applyFill="1" applyBorder="1" applyAlignment="1">
      <alignment horizontal="center" vertical="center" wrapText="1" readingOrder="1"/>
    </xf>
    <xf numFmtId="0" fontId="9" fillId="11" borderId="53" xfId="0" applyFont="1" applyFill="1" applyBorder="1" applyAlignment="1">
      <alignment horizontal="center" vertical="center" wrapText="1" readingOrder="1"/>
    </xf>
    <xf numFmtId="0" fontId="9" fillId="11" borderId="124" xfId="0" applyFont="1" applyFill="1" applyBorder="1" applyAlignment="1">
      <alignment horizontal="center" vertical="center" wrapText="1" readingOrder="1"/>
    </xf>
    <xf numFmtId="10" fontId="9" fillId="11" borderId="121" xfId="0" applyNumberFormat="1" applyFont="1" applyFill="1" applyBorder="1" applyAlignment="1">
      <alignment horizontal="center" vertical="center"/>
    </xf>
    <xf numFmtId="10" fontId="9" fillId="11" borderId="53" xfId="0" applyNumberFormat="1" applyFont="1" applyFill="1" applyBorder="1" applyAlignment="1">
      <alignment horizontal="center" vertical="center"/>
    </xf>
    <xf numFmtId="10" fontId="9" fillId="11" borderId="124" xfId="0" applyNumberFormat="1" applyFont="1" applyFill="1" applyBorder="1" applyAlignment="1">
      <alignment horizontal="center" vertical="center"/>
    </xf>
    <xf numFmtId="0" fontId="9" fillId="11" borderId="125" xfId="0" applyFont="1" applyFill="1" applyBorder="1" applyAlignment="1">
      <alignment horizontal="left" vertical="center" wrapText="1" readingOrder="1"/>
    </xf>
    <xf numFmtId="164" fontId="9" fillId="11" borderId="81" xfId="1" applyNumberFormat="1" applyFont="1" applyFill="1" applyBorder="1" applyAlignment="1">
      <alignment horizontal="center" vertical="center" wrapText="1" readingOrder="1"/>
    </xf>
    <xf numFmtId="164" fontId="9" fillId="11" borderId="103" xfId="1" applyNumberFormat="1" applyFont="1" applyFill="1" applyBorder="1" applyAlignment="1">
      <alignment horizontal="center" vertical="center" wrapText="1" readingOrder="1"/>
    </xf>
    <xf numFmtId="9" fontId="9" fillId="11" borderId="12" xfId="0" applyNumberFormat="1" applyFont="1" applyFill="1" applyBorder="1" applyAlignment="1">
      <alignment horizontal="center" vertical="center" wrapText="1"/>
    </xf>
    <xf numFmtId="9" fontId="9" fillId="11" borderId="13" xfId="0" applyNumberFormat="1" applyFont="1" applyFill="1" applyBorder="1" applyAlignment="1">
      <alignment horizontal="center" vertical="center" wrapText="1"/>
    </xf>
    <xf numFmtId="10" fontId="9" fillId="11" borderId="12" xfId="0" applyNumberFormat="1" applyFont="1" applyFill="1" applyBorder="1" applyAlignment="1">
      <alignment horizontal="center" vertical="center" wrapText="1"/>
    </xf>
    <xf numFmtId="0" fontId="17" fillId="11" borderId="86" xfId="0" applyFont="1" applyFill="1" applyBorder="1" applyAlignment="1">
      <alignment horizontal="center" vertical="center" wrapText="1" readingOrder="1"/>
    </xf>
    <xf numFmtId="0" fontId="10" fillId="11" borderId="117" xfId="0" applyFont="1" applyFill="1" applyBorder="1" applyAlignment="1">
      <alignment horizontal="center" vertical="center" wrapText="1" readingOrder="1"/>
    </xf>
    <xf numFmtId="0" fontId="10" fillId="11" borderId="118" xfId="0" applyFont="1" applyFill="1" applyBorder="1" applyAlignment="1">
      <alignment horizontal="center" vertical="center" wrapText="1" readingOrder="1"/>
    </xf>
    <xf numFmtId="0" fontId="10" fillId="11" borderId="119" xfId="0" applyFont="1" applyFill="1" applyBorder="1" applyAlignment="1">
      <alignment horizontal="center" vertical="center" wrapText="1" readingOrder="1"/>
    </xf>
    <xf numFmtId="0" fontId="18" fillId="11" borderId="117" xfId="0" applyFont="1" applyFill="1" applyBorder="1" applyAlignment="1">
      <alignment horizontal="center" vertical="center" wrapText="1"/>
    </xf>
    <xf numFmtId="0" fontId="18" fillId="11" borderId="118" xfId="0" applyFont="1" applyFill="1" applyBorder="1" applyAlignment="1">
      <alignment horizontal="center" vertical="center" wrapText="1"/>
    </xf>
    <xf numFmtId="0" fontId="18" fillId="11" borderId="119" xfId="0" applyFont="1" applyFill="1" applyBorder="1" applyAlignment="1">
      <alignment horizontal="center" vertical="center" wrapText="1"/>
    </xf>
    <xf numFmtId="0" fontId="9" fillId="11" borderId="117" xfId="0" applyFont="1" applyFill="1" applyBorder="1" applyAlignment="1">
      <alignment horizontal="center" vertical="center" wrapText="1"/>
    </xf>
    <xf numFmtId="0" fontId="9" fillId="11" borderId="118" xfId="0" applyFont="1" applyFill="1" applyBorder="1" applyAlignment="1">
      <alignment horizontal="center" vertical="center" wrapText="1"/>
    </xf>
    <xf numFmtId="0" fontId="9" fillId="11" borderId="119" xfId="0" applyFont="1" applyFill="1" applyBorder="1" applyAlignment="1">
      <alignment horizontal="center" vertical="center" wrapText="1"/>
    </xf>
    <xf numFmtId="0" fontId="9" fillId="11" borderId="120" xfId="0" applyFont="1" applyFill="1" applyBorder="1" applyAlignment="1">
      <alignment horizontal="left" vertical="center" wrapText="1"/>
    </xf>
    <xf numFmtId="0" fontId="9" fillId="11" borderId="122" xfId="0" applyFont="1" applyFill="1" applyBorder="1" applyAlignment="1">
      <alignment horizontal="left" vertical="center" wrapText="1"/>
    </xf>
    <xf numFmtId="0" fontId="9" fillId="11" borderId="123" xfId="0" applyFont="1" applyFill="1" applyBorder="1" applyAlignment="1">
      <alignment horizontal="left" vertical="center" wrapText="1"/>
    </xf>
    <xf numFmtId="0" fontId="18" fillId="11" borderId="121" xfId="0" applyFont="1" applyFill="1" applyBorder="1" applyAlignment="1">
      <alignment horizontal="center" vertical="center"/>
    </xf>
    <xf numFmtId="0" fontId="18" fillId="11" borderId="53" xfId="0" applyFont="1" applyFill="1" applyBorder="1" applyAlignment="1">
      <alignment horizontal="center" vertical="center"/>
    </xf>
    <xf numFmtId="0" fontId="18" fillId="11" borderId="124" xfId="0" applyFont="1" applyFill="1" applyBorder="1" applyAlignment="1">
      <alignment horizontal="center" vertical="center"/>
    </xf>
    <xf numFmtId="0" fontId="10" fillId="11" borderId="22" xfId="0" applyFont="1" applyFill="1" applyBorder="1" applyAlignment="1">
      <alignment horizontal="center" vertical="center" wrapText="1"/>
    </xf>
    <xf numFmtId="9" fontId="9" fillId="11" borderId="7" xfId="0" applyNumberFormat="1" applyFont="1" applyFill="1" applyBorder="1" applyAlignment="1">
      <alignment horizontal="left" vertical="center" wrapText="1"/>
    </xf>
    <xf numFmtId="9" fontId="9" fillId="11" borderId="8" xfId="0" applyNumberFormat="1" applyFont="1" applyFill="1" applyBorder="1" applyAlignment="1">
      <alignment horizontal="left" vertical="center" wrapText="1"/>
    </xf>
    <xf numFmtId="0" fontId="18" fillId="11" borderId="12" xfId="0" applyFont="1" applyFill="1" applyBorder="1" applyAlignment="1">
      <alignment horizontal="center" vertical="center"/>
    </xf>
    <xf numFmtId="0" fontId="18" fillId="11" borderId="13" xfId="0" applyFont="1" applyFill="1" applyBorder="1" applyAlignment="1">
      <alignment horizontal="center" vertical="center"/>
    </xf>
    <xf numFmtId="0" fontId="9" fillId="11" borderId="12" xfId="0" applyFont="1" applyFill="1" applyBorder="1" applyAlignment="1">
      <alignment horizontal="center" vertical="center" wrapText="1" readingOrder="1"/>
    </xf>
    <xf numFmtId="0" fontId="9" fillId="11" borderId="13" xfId="0" applyFont="1" applyFill="1" applyBorder="1" applyAlignment="1">
      <alignment horizontal="center" vertical="center" wrapText="1" readingOrder="1"/>
    </xf>
    <xf numFmtId="0" fontId="9" fillId="11" borderId="12" xfId="0" applyFont="1" applyFill="1" applyBorder="1" applyAlignment="1">
      <alignment horizontal="center" vertical="center" wrapText="1"/>
    </xf>
    <xf numFmtId="0" fontId="32" fillId="11" borderId="20" xfId="0" applyFont="1" applyFill="1" applyBorder="1" applyAlignment="1">
      <alignment horizontal="left" vertical="center" wrapText="1" readingOrder="1"/>
    </xf>
    <xf numFmtId="0" fontId="32" fillId="11" borderId="27" xfId="0" applyFont="1" applyFill="1" applyBorder="1" applyAlignment="1">
      <alignment horizontal="left" vertical="center" wrapText="1" readingOrder="1"/>
    </xf>
    <xf numFmtId="164" fontId="32" fillId="11" borderId="20" xfId="1" applyNumberFormat="1" applyFont="1" applyFill="1" applyBorder="1" applyAlignment="1">
      <alignment horizontal="center" vertical="center" wrapText="1" readingOrder="1"/>
    </xf>
    <xf numFmtId="164" fontId="32" fillId="11" borderId="27" xfId="1" applyNumberFormat="1" applyFont="1" applyFill="1" applyBorder="1" applyAlignment="1">
      <alignment horizontal="center" vertical="center" wrapText="1" readingOrder="1"/>
    </xf>
    <xf numFmtId="0" fontId="32" fillId="11" borderId="13" xfId="0" applyFont="1" applyFill="1" applyBorder="1" applyAlignment="1">
      <alignment horizontal="left" vertical="center" wrapText="1" readingOrder="1"/>
    </xf>
    <xf numFmtId="164" fontId="32" fillId="11" borderId="13" xfId="1" applyNumberFormat="1" applyFont="1" applyFill="1" applyBorder="1" applyAlignment="1">
      <alignment horizontal="center" vertical="center" wrapText="1" readingOrder="1"/>
    </xf>
    <xf numFmtId="164" fontId="32" fillId="11" borderId="12" xfId="1" applyNumberFormat="1" applyFont="1" applyFill="1" applyBorder="1" applyAlignment="1">
      <alignment horizontal="center" vertical="center" wrapText="1" readingOrder="1"/>
    </xf>
    <xf numFmtId="0" fontId="9" fillId="11" borderId="7" xfId="0" applyFont="1" applyFill="1" applyBorder="1" applyAlignment="1">
      <alignment horizontal="left" vertical="center" wrapText="1"/>
    </xf>
    <xf numFmtId="0" fontId="32" fillId="11" borderId="12" xfId="0" applyFont="1" applyFill="1" applyBorder="1" applyAlignment="1">
      <alignment horizontal="left" vertical="center" wrapText="1" readingOrder="1"/>
    </xf>
    <xf numFmtId="0" fontId="17" fillId="17" borderId="9" xfId="2" applyFont="1" applyFill="1" applyBorder="1" applyAlignment="1">
      <alignment horizontal="center" vertical="center" wrapText="1"/>
    </xf>
    <xf numFmtId="0" fontId="17" fillId="17" borderId="5" xfId="2" applyFont="1" applyFill="1" applyBorder="1" applyAlignment="1">
      <alignment horizontal="center" vertical="center" wrapText="1"/>
    </xf>
    <xf numFmtId="0" fontId="17" fillId="17" borderId="70" xfId="2" applyFont="1" applyFill="1" applyBorder="1" applyAlignment="1">
      <alignment horizontal="center" vertical="center" wrapText="1"/>
    </xf>
    <xf numFmtId="0" fontId="10" fillId="17" borderId="9" xfId="2" applyFont="1" applyFill="1" applyBorder="1" applyAlignment="1">
      <alignment horizontal="center" vertical="center" wrapText="1"/>
    </xf>
    <xf numFmtId="0" fontId="10" fillId="17" borderId="5" xfId="2" applyFont="1" applyFill="1" applyBorder="1" applyAlignment="1">
      <alignment horizontal="center" vertical="center" wrapText="1"/>
    </xf>
    <xf numFmtId="0" fontId="10" fillId="17" borderId="70" xfId="2" applyFont="1" applyFill="1" applyBorder="1" applyAlignment="1">
      <alignment horizontal="center" vertical="center" wrapText="1"/>
    </xf>
    <xf numFmtId="0" fontId="18" fillId="17" borderId="9"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70"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70" xfId="0" applyFont="1" applyFill="1" applyBorder="1" applyAlignment="1">
      <alignment horizontal="center" vertical="center" wrapText="1"/>
    </xf>
    <xf numFmtId="9" fontId="9" fillId="17" borderId="7" xfId="0" applyNumberFormat="1" applyFont="1" applyFill="1" applyBorder="1" applyAlignment="1">
      <alignment horizontal="left" vertical="center" wrapText="1"/>
    </xf>
    <xf numFmtId="9" fontId="9" fillId="17" borderId="8" xfId="0" applyNumberFormat="1" applyFont="1" applyFill="1" applyBorder="1" applyAlignment="1">
      <alignment horizontal="left" vertical="center" wrapText="1"/>
    </xf>
    <xf numFmtId="9" fontId="9" fillId="17" borderId="6" xfId="0" applyNumberFormat="1" applyFont="1" applyFill="1" applyBorder="1" applyAlignment="1">
      <alignment horizontal="left" vertical="center" wrapText="1"/>
    </xf>
    <xf numFmtId="0" fontId="18" fillId="17" borderId="12" xfId="0" applyFont="1" applyFill="1" applyBorder="1" applyAlignment="1">
      <alignment horizontal="center" vertical="center"/>
    </xf>
    <xf numFmtId="0" fontId="18" fillId="17" borderId="13" xfId="0" applyFont="1" applyFill="1" applyBorder="1" applyAlignment="1">
      <alignment horizontal="center" vertical="center"/>
    </xf>
    <xf numFmtId="0" fontId="18" fillId="17" borderId="11" xfId="0" applyFont="1" applyFill="1" applyBorder="1" applyAlignment="1">
      <alignment horizontal="center" vertical="center"/>
    </xf>
    <xf numFmtId="9" fontId="10" fillId="17" borderId="12" xfId="0" applyNumberFormat="1" applyFont="1" applyFill="1" applyBorder="1" applyAlignment="1">
      <alignment horizontal="center" vertical="center" wrapText="1"/>
    </xf>
    <xf numFmtId="9" fontId="10" fillId="17" borderId="13" xfId="0" applyNumberFormat="1" applyFont="1" applyFill="1" applyBorder="1" applyAlignment="1">
      <alignment horizontal="center" vertical="center" wrapText="1"/>
    </xf>
    <xf numFmtId="9" fontId="10" fillId="17" borderId="11" xfId="0" applyNumberFormat="1" applyFont="1" applyFill="1" applyBorder="1" applyAlignment="1">
      <alignment horizontal="center" vertical="center" wrapText="1"/>
    </xf>
    <xf numFmtId="0" fontId="10" fillId="17" borderId="51" xfId="0" applyFont="1" applyFill="1" applyBorder="1" applyAlignment="1">
      <alignment horizontal="center" vertical="center" wrapText="1" readingOrder="1"/>
    </xf>
    <xf numFmtId="0" fontId="10" fillId="17" borderId="23" xfId="0" applyFont="1" applyFill="1" applyBorder="1" applyAlignment="1">
      <alignment horizontal="center" vertical="center" wrapText="1" readingOrder="1"/>
    </xf>
    <xf numFmtId="0" fontId="10" fillId="17" borderId="58" xfId="0" applyFont="1" applyFill="1" applyBorder="1" applyAlignment="1">
      <alignment horizontal="center" vertical="center" wrapText="1" readingOrder="1"/>
    </xf>
    <xf numFmtId="10" fontId="9" fillId="17" borderId="12" xfId="0" applyNumberFormat="1" applyFont="1" applyFill="1" applyBorder="1" applyAlignment="1">
      <alignment horizontal="center" vertical="center" wrapText="1" readingOrder="1"/>
    </xf>
    <xf numFmtId="10" fontId="9" fillId="17" borderId="13" xfId="0" applyNumberFormat="1" applyFont="1" applyFill="1" applyBorder="1" applyAlignment="1">
      <alignment horizontal="center" vertical="center" wrapText="1" readingOrder="1"/>
    </xf>
    <xf numFmtId="10" fontId="9" fillId="17" borderId="11" xfId="0" applyNumberFormat="1" applyFont="1" applyFill="1" applyBorder="1" applyAlignment="1">
      <alignment horizontal="center" vertical="center" wrapText="1" readingOrder="1"/>
    </xf>
    <xf numFmtId="164" fontId="9" fillId="11" borderId="25" xfId="3" applyNumberFormat="1" applyFont="1" applyFill="1" applyBorder="1" applyAlignment="1">
      <alignment horizontal="center" vertical="center" wrapText="1" readingOrder="1"/>
    </xf>
    <xf numFmtId="0" fontId="32" fillId="11" borderId="11" xfId="0" applyFont="1" applyFill="1" applyBorder="1" applyAlignment="1">
      <alignment horizontal="left" vertical="center" wrapText="1" readingOrder="1"/>
    </xf>
    <xf numFmtId="164" fontId="9" fillId="11" borderId="103" xfId="3" applyNumberFormat="1" applyFont="1" applyFill="1" applyBorder="1" applyAlignment="1">
      <alignment horizontal="center" vertical="center" wrapText="1" readingOrder="1"/>
    </xf>
    <xf numFmtId="0" fontId="9" fillId="11" borderId="81" xfId="0" applyFont="1" applyFill="1" applyBorder="1" applyAlignment="1">
      <alignment horizontal="center" vertical="center" wrapText="1" readingOrder="1"/>
    </xf>
    <xf numFmtId="0" fontId="9" fillId="11" borderId="25" xfId="0" applyFont="1" applyFill="1" applyBorder="1" applyAlignment="1">
      <alignment horizontal="center" vertical="center" wrapText="1" readingOrder="1"/>
    </xf>
    <xf numFmtId="0" fontId="9" fillId="11" borderId="103" xfId="0" applyFont="1" applyFill="1" applyBorder="1" applyAlignment="1">
      <alignment horizontal="center" vertical="center" wrapText="1" readingOrder="1"/>
    </xf>
    <xf numFmtId="0" fontId="9" fillId="11" borderId="81"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103" xfId="0" applyFont="1" applyFill="1" applyBorder="1" applyAlignment="1">
      <alignment horizontal="center" vertical="center" wrapText="1"/>
    </xf>
    <xf numFmtId="10" fontId="9" fillId="11" borderId="81" xfId="0" applyNumberFormat="1" applyFont="1" applyFill="1" applyBorder="1" applyAlignment="1">
      <alignment horizontal="center" vertical="center" wrapText="1"/>
    </xf>
    <xf numFmtId="10" fontId="9" fillId="11" borderId="25" xfId="0" applyNumberFormat="1" applyFont="1" applyFill="1" applyBorder="1" applyAlignment="1">
      <alignment horizontal="center" vertical="center" wrapText="1"/>
    </xf>
    <xf numFmtId="10" fontId="9" fillId="11" borderId="103" xfId="0" applyNumberFormat="1" applyFont="1" applyFill="1" applyBorder="1" applyAlignment="1">
      <alignment horizontal="center" vertical="center" wrapText="1"/>
    </xf>
    <xf numFmtId="164" fontId="9" fillId="11" borderId="81" xfId="3" applyNumberFormat="1" applyFont="1" applyFill="1" applyBorder="1" applyAlignment="1">
      <alignment horizontal="center" vertical="center" wrapText="1" readingOrder="1"/>
    </xf>
    <xf numFmtId="0" fontId="10" fillId="11" borderId="108" xfId="0" applyFont="1" applyFill="1" applyBorder="1" applyAlignment="1">
      <alignment horizontal="left" vertical="center" wrapText="1" readingOrder="1"/>
    </xf>
    <xf numFmtId="0" fontId="18" fillId="11" borderId="81"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103" xfId="0"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22" xfId="0" applyFont="1" applyFill="1" applyBorder="1" applyAlignment="1">
      <alignment horizontal="center" vertical="center" wrapText="1"/>
    </xf>
    <xf numFmtId="9" fontId="9" fillId="17" borderId="25" xfId="2" applyNumberFormat="1" applyFont="1" applyFill="1" applyBorder="1" applyAlignment="1">
      <alignment horizontal="left" vertical="center" wrapText="1"/>
    </xf>
    <xf numFmtId="164" fontId="9" fillId="17" borderId="20" xfId="1" applyNumberFormat="1" applyFont="1" applyFill="1" applyBorder="1" applyAlignment="1">
      <alignment horizontal="center" vertical="center" wrapText="1"/>
    </xf>
    <xf numFmtId="164" fontId="9" fillId="17" borderId="27" xfId="1" applyNumberFormat="1" applyFont="1" applyFill="1" applyBorder="1" applyAlignment="1">
      <alignment horizontal="center" vertical="center" wrapText="1"/>
    </xf>
    <xf numFmtId="0" fontId="18" fillId="17" borderId="81" xfId="0" applyFont="1" applyFill="1" applyBorder="1" applyAlignment="1">
      <alignment horizontal="center" vertical="center"/>
    </xf>
    <xf numFmtId="0" fontId="18" fillId="17" borderId="25" xfId="0" applyFont="1" applyFill="1" applyBorder="1" applyAlignment="1">
      <alignment horizontal="center" vertical="center"/>
    </xf>
    <xf numFmtId="0" fontId="18" fillId="17" borderId="20" xfId="0" applyFont="1" applyFill="1" applyBorder="1" applyAlignment="1">
      <alignment horizontal="center" vertical="center"/>
    </xf>
    <xf numFmtId="0" fontId="9" fillId="17" borderId="81" xfId="0" applyFont="1" applyFill="1" applyBorder="1" applyAlignment="1">
      <alignment horizontal="center" vertical="center" wrapText="1"/>
    </xf>
    <xf numFmtId="0" fontId="9" fillId="17" borderId="25" xfId="0" applyFont="1" applyFill="1" applyBorder="1" applyAlignment="1">
      <alignment horizontal="center" vertical="center" wrapText="1"/>
    </xf>
    <xf numFmtId="0" fontId="9" fillId="17" borderId="20" xfId="0" applyFont="1" applyFill="1" applyBorder="1" applyAlignment="1">
      <alignment horizontal="center" vertical="center" wrapText="1"/>
    </xf>
    <xf numFmtId="10" fontId="9" fillId="17" borderId="81" xfId="0" applyNumberFormat="1" applyFont="1" applyFill="1" applyBorder="1" applyAlignment="1">
      <alignment horizontal="center" vertical="center" wrapText="1"/>
    </xf>
    <xf numFmtId="10" fontId="9" fillId="17" borderId="25" xfId="0" applyNumberFormat="1" applyFont="1" applyFill="1" applyBorder="1" applyAlignment="1">
      <alignment horizontal="center" vertical="center" wrapText="1"/>
    </xf>
    <xf numFmtId="10" fontId="9" fillId="17" borderId="20" xfId="0" applyNumberFormat="1" applyFont="1" applyFill="1" applyBorder="1" applyAlignment="1">
      <alignment horizontal="center" vertical="center" wrapText="1"/>
    </xf>
    <xf numFmtId="10" fontId="12" fillId="0" borderId="77" xfId="1" applyNumberFormat="1" applyFont="1" applyFill="1" applyBorder="1" applyAlignment="1">
      <alignment horizontal="center" vertical="center"/>
    </xf>
    <xf numFmtId="9" fontId="10" fillId="17" borderId="19" xfId="0" applyNumberFormat="1" applyFont="1" applyFill="1" applyBorder="1" applyAlignment="1">
      <alignment horizontal="left" vertical="center" wrapText="1"/>
    </xf>
    <xf numFmtId="9" fontId="10" fillId="17" borderId="95" xfId="0" applyNumberFormat="1" applyFont="1" applyFill="1" applyBorder="1" applyAlignment="1">
      <alignment horizontal="left" vertical="center" wrapText="1"/>
    </xf>
    <xf numFmtId="164" fontId="9" fillId="17" borderId="25" xfId="1" applyNumberFormat="1" applyFont="1" applyFill="1" applyBorder="1" applyAlignment="1">
      <alignment horizontal="center" vertical="center" wrapText="1"/>
    </xf>
    <xf numFmtId="164" fontId="9" fillId="17" borderId="103" xfId="1" applyNumberFormat="1" applyFont="1" applyFill="1" applyBorder="1" applyAlignment="1">
      <alignment horizontal="center" vertical="center" wrapText="1"/>
    </xf>
    <xf numFmtId="9" fontId="10" fillId="17" borderId="92" xfId="0" applyNumberFormat="1" applyFont="1" applyFill="1" applyBorder="1" applyAlignment="1">
      <alignment horizontal="left" vertical="center" wrapText="1"/>
    </xf>
    <xf numFmtId="9" fontId="10" fillId="17" borderId="112" xfId="0" applyNumberFormat="1" applyFont="1" applyFill="1" applyBorder="1" applyAlignment="1">
      <alignment horizontal="left" vertical="center" wrapText="1"/>
    </xf>
    <xf numFmtId="164" fontId="9" fillId="17" borderId="81" xfId="1" applyNumberFormat="1" applyFont="1" applyFill="1" applyBorder="1" applyAlignment="1">
      <alignment horizontal="center" vertical="center" wrapText="1"/>
    </xf>
    <xf numFmtId="10" fontId="12" fillId="6" borderId="75" xfId="1" applyNumberFormat="1" applyFont="1" applyFill="1" applyBorder="1" applyAlignment="1">
      <alignment horizontal="center" vertical="center"/>
    </xf>
    <xf numFmtId="10" fontId="12" fillId="0" borderId="76" xfId="1" applyNumberFormat="1" applyFont="1" applyFill="1" applyBorder="1" applyAlignment="1">
      <alignment horizontal="center" vertical="center"/>
    </xf>
    <xf numFmtId="10" fontId="12" fillId="6" borderId="76" xfId="1" applyNumberFormat="1" applyFont="1" applyFill="1" applyBorder="1" applyAlignment="1">
      <alignment horizontal="center" vertical="center"/>
    </xf>
    <xf numFmtId="9" fontId="9" fillId="17" borderId="20" xfId="2" applyNumberFormat="1" applyFont="1" applyFill="1" applyBorder="1" applyAlignment="1">
      <alignment horizontal="left" vertical="center" wrapText="1"/>
    </xf>
    <xf numFmtId="9" fontId="9" fillId="17" borderId="27" xfId="2" applyNumberFormat="1" applyFont="1" applyFill="1" applyBorder="1" applyAlignment="1">
      <alignment horizontal="left" vertical="center" wrapText="1"/>
    </xf>
    <xf numFmtId="9" fontId="9" fillId="17" borderId="13" xfId="2" applyNumberFormat="1" applyFont="1" applyFill="1" applyBorder="1" applyAlignment="1">
      <alignment horizontal="left" vertical="center" wrapText="1"/>
    </xf>
    <xf numFmtId="164" fontId="9" fillId="17" borderId="13" xfId="1" applyNumberFormat="1" applyFont="1" applyFill="1" applyBorder="1" applyAlignment="1">
      <alignment horizontal="center" vertical="center" wrapText="1"/>
    </xf>
    <xf numFmtId="9" fontId="9" fillId="17" borderId="81" xfId="2" applyNumberFormat="1" applyFont="1" applyFill="1" applyBorder="1" applyAlignment="1">
      <alignment horizontal="left" vertical="center" wrapText="1"/>
    </xf>
    <xf numFmtId="164" fontId="9" fillId="17" borderId="12" xfId="1" applyNumberFormat="1" applyFont="1" applyFill="1" applyBorder="1" applyAlignment="1">
      <alignment horizontal="center" vertical="center" wrapText="1"/>
    </xf>
    <xf numFmtId="9" fontId="9" fillId="17" borderId="103" xfId="2" applyNumberFormat="1" applyFont="1" applyFill="1" applyBorder="1" applyAlignment="1">
      <alignment horizontal="left" vertical="center" wrapText="1"/>
    </xf>
    <xf numFmtId="164" fontId="9" fillId="17" borderId="11" xfId="1" applyNumberFormat="1"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1" fillId="17" borderId="5" xfId="0" applyFont="1" applyFill="1" applyBorder="1" applyAlignment="1">
      <alignment horizontal="center" vertical="center" wrapText="1"/>
    </xf>
    <xf numFmtId="9" fontId="10" fillId="17" borderId="9" xfId="0" applyNumberFormat="1" applyFont="1" applyFill="1" applyBorder="1" applyAlignment="1">
      <alignment horizontal="center" vertical="center" wrapText="1"/>
    </xf>
    <xf numFmtId="9" fontId="10" fillId="17" borderId="5" xfId="0" applyNumberFormat="1" applyFont="1" applyFill="1" applyBorder="1" applyAlignment="1">
      <alignment horizontal="center" vertical="center" wrapText="1"/>
    </xf>
    <xf numFmtId="9" fontId="9" fillId="17" borderId="12" xfId="0" applyNumberFormat="1" applyFont="1" applyFill="1" applyBorder="1" applyAlignment="1">
      <alignment horizontal="center" vertical="center" wrapText="1"/>
    </xf>
    <xf numFmtId="9" fontId="9" fillId="17" borderId="13" xfId="0" applyNumberFormat="1" applyFont="1" applyFill="1" applyBorder="1" applyAlignment="1">
      <alignment horizontal="center" vertical="center" wrapText="1"/>
    </xf>
    <xf numFmtId="9" fontId="9" fillId="17" borderId="11" xfId="0" applyNumberFormat="1" applyFont="1" applyFill="1" applyBorder="1" applyAlignment="1">
      <alignment horizontal="center" vertical="center" wrapText="1"/>
    </xf>
    <xf numFmtId="10" fontId="9" fillId="17" borderId="12" xfId="0" applyNumberFormat="1" applyFont="1" applyFill="1" applyBorder="1" applyAlignment="1">
      <alignment horizontal="center" vertical="center" wrapText="1"/>
    </xf>
    <xf numFmtId="10" fontId="9" fillId="17" borderId="13" xfId="0" applyNumberFormat="1" applyFont="1" applyFill="1" applyBorder="1" applyAlignment="1">
      <alignment horizontal="center" vertical="center" wrapText="1"/>
    </xf>
    <xf numFmtId="10" fontId="9" fillId="17" borderId="11" xfId="0" applyNumberFormat="1" applyFont="1" applyFill="1" applyBorder="1" applyAlignment="1">
      <alignment horizontal="center" vertical="center" wrapText="1"/>
    </xf>
    <xf numFmtId="0" fontId="17" fillId="17" borderId="9"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22"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107"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9" fillId="17" borderId="90" xfId="0" applyFont="1" applyFill="1" applyBorder="1" applyAlignment="1">
      <alignment horizontal="left" vertical="center" wrapText="1"/>
    </xf>
    <xf numFmtId="10" fontId="9" fillId="17" borderId="103" xfId="0" applyNumberFormat="1" applyFont="1" applyFill="1" applyBorder="1" applyAlignment="1">
      <alignment horizontal="center" vertical="center" wrapText="1"/>
    </xf>
    <xf numFmtId="9" fontId="9" fillId="17" borderId="107" xfId="0" applyNumberFormat="1" applyFont="1" applyFill="1" applyBorder="1" applyAlignment="1">
      <alignment horizontal="left" vertical="center" wrapText="1"/>
    </xf>
    <xf numFmtId="9" fontId="9" fillId="17" borderId="24" xfId="0" applyNumberFormat="1" applyFont="1" applyFill="1" applyBorder="1" applyAlignment="1">
      <alignment horizontal="left" vertical="center" wrapText="1"/>
    </xf>
    <xf numFmtId="9" fontId="9" fillId="17" borderId="108" xfId="0" applyNumberFormat="1" applyFont="1" applyFill="1" applyBorder="1" applyAlignment="1">
      <alignment horizontal="left" vertical="center" wrapText="1"/>
    </xf>
    <xf numFmtId="0" fontId="18" fillId="17" borderId="103" xfId="0" applyFont="1" applyFill="1" applyBorder="1" applyAlignment="1">
      <alignment horizontal="center" vertical="center"/>
    </xf>
    <xf numFmtId="9" fontId="9" fillId="17" borderId="81" xfId="0" applyNumberFormat="1" applyFont="1" applyFill="1" applyBorder="1" applyAlignment="1">
      <alignment horizontal="center" vertical="center" wrapText="1"/>
    </xf>
    <xf numFmtId="9" fontId="9" fillId="17" borderId="25" xfId="0" applyNumberFormat="1" applyFont="1" applyFill="1" applyBorder="1" applyAlignment="1">
      <alignment horizontal="center" vertical="center" wrapText="1"/>
    </xf>
    <xf numFmtId="9" fontId="9" fillId="17" borderId="103" xfId="0" applyNumberFormat="1" applyFont="1" applyFill="1" applyBorder="1" applyAlignment="1">
      <alignment horizontal="center" vertical="center" wrapText="1"/>
    </xf>
    <xf numFmtId="9" fontId="10" fillId="17" borderId="25" xfId="2" applyNumberFormat="1" applyFont="1" applyFill="1" applyBorder="1" applyAlignment="1">
      <alignment horizontal="left" vertical="center" wrapText="1"/>
    </xf>
    <xf numFmtId="164" fontId="10" fillId="17" borderId="25" xfId="1" applyNumberFormat="1" applyFont="1" applyFill="1" applyBorder="1" applyAlignment="1">
      <alignment horizontal="center" vertical="center" wrapText="1"/>
    </xf>
    <xf numFmtId="9" fontId="10" fillId="17" borderId="103" xfId="2" applyNumberFormat="1" applyFont="1" applyFill="1" applyBorder="1" applyAlignment="1">
      <alignment horizontal="left" vertical="center" wrapText="1"/>
    </xf>
    <xf numFmtId="0" fontId="10" fillId="17" borderId="10" xfId="0" applyFont="1" applyFill="1" applyBorder="1" applyAlignment="1">
      <alignment horizontal="center" vertical="center" wrapText="1"/>
    </xf>
    <xf numFmtId="0" fontId="10" fillId="17" borderId="18" xfId="0" applyFont="1" applyFill="1" applyBorder="1" applyAlignment="1">
      <alignment horizontal="center" vertical="center" wrapText="1"/>
    </xf>
    <xf numFmtId="9" fontId="10" fillId="17" borderId="107" xfId="0" applyNumberFormat="1" applyFont="1" applyFill="1" applyBorder="1" applyAlignment="1">
      <alignment horizontal="left" vertical="center" wrapText="1"/>
    </xf>
    <xf numFmtId="9" fontId="10" fillId="17" borderId="24" xfId="0" applyNumberFormat="1" applyFont="1" applyFill="1" applyBorder="1" applyAlignment="1">
      <alignment horizontal="left" vertical="center" wrapText="1"/>
    </xf>
    <xf numFmtId="9" fontId="10" fillId="17" borderId="108" xfId="0" applyNumberFormat="1" applyFont="1" applyFill="1" applyBorder="1" applyAlignment="1">
      <alignment horizontal="left" vertical="center" wrapText="1"/>
    </xf>
    <xf numFmtId="0" fontId="10" fillId="17" borderId="81" xfId="0"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10" fillId="17" borderId="103" xfId="0" applyFont="1" applyFill="1" applyBorder="1" applyAlignment="1">
      <alignment horizontal="center" vertical="center" wrapText="1"/>
    </xf>
    <xf numFmtId="10" fontId="10" fillId="17" borderId="81" xfId="0" applyNumberFormat="1" applyFont="1" applyFill="1" applyBorder="1" applyAlignment="1">
      <alignment horizontal="center" vertical="center" wrapText="1"/>
    </xf>
    <xf numFmtId="10" fontId="10" fillId="17" borderId="25" xfId="0" applyNumberFormat="1" applyFont="1" applyFill="1" applyBorder="1" applyAlignment="1">
      <alignment horizontal="center" vertical="center" wrapText="1"/>
    </xf>
    <xf numFmtId="10" fontId="10" fillId="17" borderId="103" xfId="0" applyNumberFormat="1" applyFont="1" applyFill="1" applyBorder="1" applyAlignment="1">
      <alignment horizontal="center" vertical="center" wrapText="1"/>
    </xf>
    <xf numFmtId="9" fontId="10" fillId="17" borderId="81" xfId="2" applyNumberFormat="1" applyFont="1" applyFill="1" applyBorder="1" applyAlignment="1">
      <alignment horizontal="left" vertical="center" wrapText="1"/>
    </xf>
    <xf numFmtId="164" fontId="10" fillId="17" borderId="81" xfId="1" applyNumberFormat="1"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26" fillId="8" borderId="5" xfId="2" applyFont="1" applyFill="1" applyBorder="1" applyAlignment="1">
      <alignment horizontal="center" vertical="center" textRotation="90" wrapText="1"/>
    </xf>
    <xf numFmtId="9" fontId="9" fillId="17" borderId="11" xfId="2" applyNumberFormat="1" applyFont="1" applyFill="1" applyBorder="1" applyAlignment="1">
      <alignment horizontal="left" vertical="center" wrapText="1"/>
    </xf>
    <xf numFmtId="0" fontId="23" fillId="17" borderId="34" xfId="0" applyFont="1" applyFill="1" applyBorder="1" applyAlignment="1">
      <alignment horizontal="center" vertical="center" wrapText="1"/>
    </xf>
    <xf numFmtId="0" fontId="23" fillId="17" borderId="78"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0" fillId="17" borderId="9" xfId="0" applyFont="1" applyFill="1" applyBorder="1" applyAlignment="1">
      <alignment horizontal="center" vertical="center" wrapText="1"/>
    </xf>
    <xf numFmtId="0" fontId="9" fillId="22" borderId="128" xfId="0" applyFont="1" applyFill="1" applyBorder="1" applyAlignment="1">
      <alignment horizontal="center" vertical="center" wrapText="1"/>
    </xf>
    <xf numFmtId="0" fontId="10" fillId="22" borderId="21" xfId="2" applyFont="1" applyFill="1" applyBorder="1" applyAlignment="1">
      <alignment horizontal="center" vertical="center" wrapText="1"/>
    </xf>
    <xf numFmtId="0" fontId="10" fillId="22" borderId="33" xfId="2" applyFont="1" applyFill="1" applyBorder="1" applyAlignment="1">
      <alignment horizontal="center" vertical="center" wrapText="1"/>
    </xf>
    <xf numFmtId="0" fontId="10" fillId="22" borderId="133" xfId="2" applyFont="1" applyFill="1" applyBorder="1" applyAlignment="1">
      <alignment horizontal="center" vertical="center" wrapText="1"/>
    </xf>
    <xf numFmtId="0" fontId="9" fillId="11" borderId="9" xfId="0" applyFont="1" applyFill="1" applyBorder="1" applyAlignment="1">
      <alignment horizontal="center" vertical="center" wrapText="1" readingOrder="1"/>
    </xf>
    <xf numFmtId="0" fontId="9" fillId="11" borderId="5" xfId="0" applyFont="1" applyFill="1" applyBorder="1" applyAlignment="1">
      <alignment horizontal="center" vertical="center" wrapText="1" readingOrder="1"/>
    </xf>
    <xf numFmtId="0" fontId="9" fillId="11" borderId="22" xfId="0" applyFont="1" applyFill="1" applyBorder="1" applyAlignment="1">
      <alignment horizontal="center" vertical="center" wrapText="1" readingOrder="1"/>
    </xf>
    <xf numFmtId="0" fontId="18" fillId="11" borderId="9" xfId="0" applyFont="1" applyFill="1" applyBorder="1" applyAlignment="1">
      <alignment horizontal="center" vertical="center" wrapText="1" readingOrder="1"/>
    </xf>
    <xf numFmtId="0" fontId="18" fillId="11" borderId="5" xfId="0" applyFont="1" applyFill="1" applyBorder="1" applyAlignment="1">
      <alignment horizontal="center" vertical="center" wrapText="1" readingOrder="1"/>
    </xf>
    <xf numFmtId="0" fontId="18" fillId="11" borderId="22" xfId="0" applyFont="1" applyFill="1" applyBorder="1" applyAlignment="1">
      <alignment horizontal="center" vertical="center" wrapText="1" readingOrder="1"/>
    </xf>
    <xf numFmtId="0" fontId="17" fillId="11" borderId="9" xfId="0" applyFont="1" applyFill="1" applyBorder="1" applyAlignment="1">
      <alignment horizontal="center" vertical="center" wrapText="1" readingOrder="1"/>
    </xf>
    <xf numFmtId="0" fontId="17" fillId="11" borderId="5" xfId="0" applyFont="1" applyFill="1" applyBorder="1" applyAlignment="1">
      <alignment horizontal="center" vertical="center" wrapText="1" readingOrder="1"/>
    </xf>
    <xf numFmtId="0" fontId="17" fillId="11" borderId="22" xfId="0" applyFont="1" applyFill="1" applyBorder="1" applyAlignment="1">
      <alignment horizontal="center" vertical="center" wrapText="1" readingOrder="1"/>
    </xf>
    <xf numFmtId="0" fontId="9" fillId="17" borderId="8" xfId="0" applyFont="1" applyFill="1" applyBorder="1" applyAlignment="1">
      <alignment horizontal="left" vertical="center" wrapText="1"/>
    </xf>
    <xf numFmtId="0" fontId="9" fillId="17" borderId="6" xfId="0" applyFont="1" applyFill="1" applyBorder="1" applyAlignment="1">
      <alignment horizontal="left" vertical="center" wrapText="1"/>
    </xf>
    <xf numFmtId="0" fontId="41" fillId="20" borderId="1" xfId="0" applyFont="1" applyFill="1" applyBorder="1" applyAlignment="1">
      <alignment horizontal="center" vertical="center"/>
    </xf>
    <xf numFmtId="0" fontId="41" fillId="20" borderId="2" xfId="0" applyFont="1" applyFill="1" applyBorder="1" applyAlignment="1">
      <alignment horizontal="center" vertical="center"/>
    </xf>
    <xf numFmtId="0" fontId="41" fillId="20" borderId="3" xfId="0" applyFont="1" applyFill="1" applyBorder="1" applyAlignment="1">
      <alignment horizontal="center" vertical="center"/>
    </xf>
    <xf numFmtId="0" fontId="27" fillId="0" borderId="10" xfId="0" applyFont="1" applyBorder="1" applyAlignment="1">
      <alignment horizontal="center" wrapText="1"/>
    </xf>
    <xf numFmtId="0" fontId="27" fillId="0" borderId="18" xfId="0" applyFont="1" applyBorder="1" applyAlignment="1">
      <alignment horizontal="center" wrapText="1"/>
    </xf>
    <xf numFmtId="0" fontId="27" fillId="0" borderId="43" xfId="0" applyFont="1" applyBorder="1" applyAlignment="1">
      <alignment horizontal="center" wrapText="1"/>
    </xf>
    <xf numFmtId="0" fontId="10" fillId="0" borderId="46" xfId="0" applyFont="1" applyBorder="1" applyAlignment="1">
      <alignment horizontal="center"/>
    </xf>
    <xf numFmtId="0" fontId="10" fillId="0" borderId="0" xfId="0" applyFont="1" applyAlignment="1">
      <alignment horizontal="center"/>
    </xf>
    <xf numFmtId="0" fontId="10" fillId="0" borderId="44" xfId="0" applyFont="1" applyBorder="1" applyAlignment="1">
      <alignment horizontal="center"/>
    </xf>
    <xf numFmtId="0" fontId="26" fillId="21" borderId="9" xfId="0" applyFont="1" applyFill="1" applyBorder="1" applyAlignment="1">
      <alignment horizontal="center" vertical="center" textRotation="90" wrapText="1"/>
    </xf>
    <xf numFmtId="0" fontId="26" fillId="21" borderId="5" xfId="0" applyFont="1" applyFill="1" applyBorder="1" applyAlignment="1">
      <alignment horizontal="center" vertical="center" textRotation="90" wrapText="1"/>
    </xf>
    <xf numFmtId="0" fontId="26" fillId="21" borderId="22" xfId="0" applyFont="1" applyFill="1" applyBorder="1" applyAlignment="1">
      <alignment horizontal="center" vertical="center" textRotation="90" wrapText="1"/>
    </xf>
    <xf numFmtId="0" fontId="26" fillId="11" borderId="9" xfId="0" applyFont="1" applyFill="1" applyBorder="1" applyAlignment="1">
      <alignment horizontal="center" vertical="center" textRotation="90" wrapText="1"/>
    </xf>
    <xf numFmtId="0" fontId="26" fillId="11" borderId="5" xfId="0" applyFont="1" applyFill="1" applyBorder="1" applyAlignment="1">
      <alignment horizontal="center" vertical="center" textRotation="90" wrapText="1"/>
    </xf>
    <xf numFmtId="0" fontId="26" fillId="11" borderId="22" xfId="0" applyFont="1" applyFill="1" applyBorder="1" applyAlignment="1">
      <alignment horizontal="center" vertical="center" textRotation="90" wrapText="1"/>
    </xf>
    <xf numFmtId="0" fontId="26" fillId="13" borderId="9" xfId="2" applyFont="1" applyFill="1" applyBorder="1" applyAlignment="1">
      <alignment horizontal="center" vertical="center" textRotation="90" wrapText="1"/>
    </xf>
    <xf numFmtId="0" fontId="26" fillId="13" borderId="5" xfId="2" applyFont="1" applyFill="1" applyBorder="1" applyAlignment="1">
      <alignment horizontal="center" vertical="center" textRotation="90" wrapText="1"/>
    </xf>
    <xf numFmtId="0" fontId="26" fillId="13" borderId="22" xfId="2" applyFont="1" applyFill="1" applyBorder="1" applyAlignment="1">
      <alignment horizontal="center" vertical="center" textRotation="90" wrapText="1"/>
    </xf>
    <xf numFmtId="0" fontId="23" fillId="5" borderId="9" xfId="0" applyFont="1" applyFill="1" applyBorder="1" applyAlignment="1">
      <alignment horizontal="center" vertical="center" wrapText="1" readingOrder="1"/>
    </xf>
    <xf numFmtId="0" fontId="23" fillId="5" borderId="5" xfId="0" applyFont="1" applyFill="1" applyBorder="1" applyAlignment="1">
      <alignment horizontal="center" vertical="center" wrapText="1" readingOrder="1"/>
    </xf>
    <xf numFmtId="0" fontId="23" fillId="5" borderId="22" xfId="0" applyFont="1" applyFill="1" applyBorder="1" applyAlignment="1">
      <alignment horizontal="center" vertical="center" wrapText="1" readingOrder="1"/>
    </xf>
    <xf numFmtId="0" fontId="23" fillId="5" borderId="9" xfId="2" applyFont="1" applyFill="1" applyBorder="1" applyAlignment="1">
      <alignment horizontal="center" vertical="center" wrapText="1"/>
    </xf>
    <xf numFmtId="0" fontId="23" fillId="5" borderId="5" xfId="2" applyFont="1" applyFill="1" applyBorder="1" applyAlignment="1">
      <alignment horizontal="center" vertical="center" wrapText="1"/>
    </xf>
    <xf numFmtId="0" fontId="26" fillId="12" borderId="9" xfId="4" applyFont="1" applyFill="1" applyBorder="1" applyAlignment="1" applyProtection="1">
      <alignment horizontal="center" vertical="center" textRotation="90" wrapText="1"/>
      <protection locked="0"/>
    </xf>
    <xf numFmtId="0" fontId="26" fillId="12" borderId="5" xfId="4" applyFont="1" applyFill="1" applyBorder="1" applyAlignment="1" applyProtection="1">
      <alignment horizontal="center" vertical="center" textRotation="90" wrapText="1"/>
      <protection locked="0"/>
    </xf>
    <xf numFmtId="0" fontId="26" fillId="12" borderId="22" xfId="4" applyFont="1" applyFill="1" applyBorder="1" applyAlignment="1" applyProtection="1">
      <alignment horizontal="center" vertical="center" textRotation="90" wrapText="1"/>
      <protection locked="0"/>
    </xf>
  </cellXfs>
  <cellStyles count="5">
    <cellStyle name="Énfasis1" xfId="2" builtinId="29"/>
    <cellStyle name="Normal" xfId="0" builtinId="0"/>
    <cellStyle name="Normal 2 2" xfId="4" xr:uid="{C251EC81-0EF0-EC4B-9E6D-AFF7A379E54E}"/>
    <cellStyle name="Porcentaje" xfId="1" builtinId="5"/>
    <cellStyle name="Porcentaje 4" xfId="3" xr:uid="{F7B753E1-EE6D-0F46-BA5C-159A0812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rda Veronica Velandia Cely" id="{80F6326F-55F1-DF43-991D-371FF3685480}"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1" dT="2020-12-17T15:25:18.09" personId="{80F6326F-55F1-DF43-991D-371FF3685480}" id="{54305136-B9F3-FB4E-AEBA-9E1559018375}">
    <text>Reunión con OCEI</text>
  </threadedComment>
  <threadedComment ref="G171" dT="2020-12-18T18:43:34.79" personId="{80F6326F-55F1-DF43-991D-371FF3685480}" id="{6F3F4352-30F3-B740-891E-4DB2498ACA1D}" parentId="{54305136-B9F3-FB4E-AEBA-9E1559018375}">
    <text>SE REALIZA REUNION CON OCEI 18 DIC 2020</text>
  </threadedComment>
  <threadedComment ref="L349" dT="2020-12-19T14:14:15.95" personId="{80F6326F-55F1-DF43-991D-371FF3685480}" id="{28C7B5C7-4113-DE4B-AF87-11BD303A155B}">
    <text>Incluir vocación a la que apunta cada uno</text>
  </threadedComment>
  <threadedComment ref="F439" dT="2020-12-19T14:29:39.05" personId="{80F6326F-55F1-DF43-991D-371FF3685480}" id="{426AD933-71EB-214B-A116-1A14264F88CD}">
    <text>Consultar el tema de estado de diseño</text>
  </threadedComment>
  <threadedComment ref="G525" dT="2020-12-17T17:54:16.19" personId="{80F6326F-55F1-DF43-991D-371FF3685480}" id="{FF57523B-5DA4-074C-A1B7-73F9F6B1392B}">
    <text>Para discutir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250A-F5E5-8449-AE21-69B57E7CFA5A}">
  <dimension ref="A1:AP848"/>
  <sheetViews>
    <sheetView tabSelected="1" zoomScale="80" zoomScaleNormal="80" workbookViewId="0">
      <pane xSplit="3" ySplit="2" topLeftCell="L838" activePane="bottomRight" state="frozen"/>
      <selection pane="topRight" activeCell="D1" sqref="D1"/>
      <selection pane="bottomLeft" activeCell="A3" sqref="A3"/>
      <selection pane="bottomRight" activeCell="X845" sqref="X845"/>
    </sheetView>
  </sheetViews>
  <sheetFormatPr baseColWidth="10" defaultColWidth="10.875" defaultRowHeight="39.950000000000003" customHeight="1" outlineLevelCol="1" x14ac:dyDescent="0.3"/>
  <cols>
    <col min="1" max="1" width="19.625" style="4" customWidth="1"/>
    <col min="2" max="2" width="20.125" style="234" customWidth="1"/>
    <col min="3" max="3" width="9.875" style="235" customWidth="1" outlineLevel="1"/>
    <col min="4" max="4" width="22.875" style="234" customWidth="1" outlineLevel="1"/>
    <col min="5" max="5" width="12.5" style="235" customWidth="1" outlineLevel="1"/>
    <col min="6" max="6" width="31.375" style="234" customWidth="1" outlineLevel="1"/>
    <col min="7" max="7" width="55.375" style="236" customWidth="1"/>
    <col min="8" max="8" width="18.875" style="237" customWidth="1" outlineLevel="1"/>
    <col min="9" max="9" width="24" style="234" customWidth="1"/>
    <col min="10" max="10" width="30.125" style="234" customWidth="1"/>
    <col min="11" max="11" width="11.375" style="240" customWidth="1"/>
    <col min="12" max="12" width="64" style="238" customWidth="1"/>
    <col min="13" max="13" width="9" style="4" bestFit="1" customWidth="1"/>
    <col min="14" max="14" width="4.875" style="4" customWidth="1"/>
    <col min="15" max="28" width="11.125" style="4" customWidth="1"/>
    <col min="29" max="29" width="10.875" style="4" customWidth="1"/>
    <col min="30" max="30" width="16" style="254" customWidth="1"/>
    <col min="31" max="31" width="11.625" style="214" hidden="1" customWidth="1" outlineLevel="1"/>
    <col min="32" max="32" width="10.875" style="214" hidden="1" customWidth="1" outlineLevel="1"/>
    <col min="33" max="33" width="16" style="4" hidden="1" customWidth="1" outlineLevel="1"/>
    <col min="34" max="34" width="21.125" style="4" hidden="1" customWidth="1" outlineLevel="1"/>
    <col min="35" max="35" width="16.5" style="253" hidden="1" customWidth="1" outlineLevel="1"/>
    <col min="36" max="41" width="10.875" style="4" hidden="1" customWidth="1" outlineLevel="1"/>
    <col min="42" max="42" width="10.875" style="4" collapsed="1"/>
    <col min="43" max="16384" width="10.875" style="4"/>
  </cols>
  <sheetData>
    <row r="1" spans="1:41" ht="39.950000000000003" customHeight="1" thickBot="1" x14ac:dyDescent="0.25">
      <c r="A1" s="3" t="s">
        <v>0</v>
      </c>
      <c r="B1" s="589" t="s">
        <v>1</v>
      </c>
      <c r="C1" s="590"/>
      <c r="D1" s="590"/>
      <c r="E1" s="590"/>
      <c r="F1" s="591"/>
      <c r="G1" s="671">
        <v>2021</v>
      </c>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3"/>
    </row>
    <row r="2" spans="1:41" s="13" customFormat="1" ht="39.950000000000003" customHeight="1" thickBot="1" x14ac:dyDescent="0.25">
      <c r="A2" s="5" t="s">
        <v>10</v>
      </c>
      <c r="B2" s="5" t="s">
        <v>11</v>
      </c>
      <c r="C2" s="5" t="s">
        <v>12</v>
      </c>
      <c r="D2" s="5" t="s">
        <v>364</v>
      </c>
      <c r="E2" s="5" t="s">
        <v>13</v>
      </c>
      <c r="F2" s="6" t="s">
        <v>14</v>
      </c>
      <c r="G2" s="7" t="s">
        <v>15</v>
      </c>
      <c r="H2" s="8" t="s">
        <v>16</v>
      </c>
      <c r="I2" s="9" t="s">
        <v>17</v>
      </c>
      <c r="J2" s="9" t="s">
        <v>18</v>
      </c>
      <c r="K2" s="239" t="s">
        <v>19</v>
      </c>
      <c r="L2" s="9" t="s">
        <v>20</v>
      </c>
      <c r="M2" s="674" t="s">
        <v>21</v>
      </c>
      <c r="N2" s="675"/>
      <c r="O2" s="10">
        <v>44256</v>
      </c>
      <c r="P2" s="10">
        <v>44348</v>
      </c>
      <c r="Q2" s="10">
        <v>44440</v>
      </c>
      <c r="R2" s="10">
        <v>44531</v>
      </c>
      <c r="S2" s="22" t="s">
        <v>22</v>
      </c>
      <c r="T2" s="22" t="s">
        <v>23</v>
      </c>
      <c r="U2" s="22" t="s">
        <v>24</v>
      </c>
      <c r="V2" s="22" t="s">
        <v>25</v>
      </c>
      <c r="W2" s="22" t="s">
        <v>26</v>
      </c>
      <c r="X2" s="5" t="s">
        <v>27</v>
      </c>
      <c r="Y2" s="5" t="s">
        <v>28</v>
      </c>
      <c r="Z2" s="5" t="s">
        <v>29</v>
      </c>
      <c r="AA2" s="5" t="s">
        <v>30</v>
      </c>
      <c r="AB2" s="5" t="s">
        <v>93</v>
      </c>
      <c r="AC2" s="5" t="s">
        <v>31</v>
      </c>
      <c r="AD2" s="5" t="s">
        <v>32</v>
      </c>
      <c r="AE2" s="22" t="s">
        <v>33</v>
      </c>
      <c r="AF2" s="22" t="s">
        <v>34</v>
      </c>
      <c r="AG2" s="11" t="s">
        <v>35</v>
      </c>
      <c r="AH2" s="12" t="s">
        <v>36</v>
      </c>
      <c r="AI2" s="5" t="s">
        <v>37</v>
      </c>
      <c r="AJ2" s="676" t="s">
        <v>38</v>
      </c>
      <c r="AK2" s="677"/>
      <c r="AL2" s="676" t="s">
        <v>39</v>
      </c>
      <c r="AM2" s="677"/>
      <c r="AN2" s="676" t="s">
        <v>40</v>
      </c>
      <c r="AO2" s="677"/>
    </row>
    <row r="3" spans="1:41" ht="39.950000000000003" customHeight="1" thickBot="1" x14ac:dyDescent="0.25">
      <c r="A3" s="662" t="s">
        <v>41</v>
      </c>
      <c r="B3" s="664" t="s">
        <v>713</v>
      </c>
      <c r="C3" s="550">
        <v>1</v>
      </c>
      <c r="D3" s="553" t="s">
        <v>714</v>
      </c>
      <c r="E3" s="556">
        <v>1</v>
      </c>
      <c r="F3" s="559" t="s">
        <v>715</v>
      </c>
      <c r="G3" s="646" t="s">
        <v>716</v>
      </c>
      <c r="H3" s="565">
        <v>1</v>
      </c>
      <c r="I3" s="649" t="s">
        <v>717</v>
      </c>
      <c r="J3" s="649" t="s">
        <v>718</v>
      </c>
      <c r="K3" s="655">
        <v>0</v>
      </c>
      <c r="L3" s="660" t="s">
        <v>719</v>
      </c>
      <c r="M3" s="605">
        <v>0.1</v>
      </c>
      <c r="N3" s="14" t="s">
        <v>49</v>
      </c>
      <c r="O3" s="15">
        <v>1</v>
      </c>
      <c r="P3" s="16">
        <v>1</v>
      </c>
      <c r="Q3" s="17">
        <v>1</v>
      </c>
      <c r="R3" s="18">
        <v>1</v>
      </c>
      <c r="S3" s="19">
        <f>SUM(O3:O3)*M3</f>
        <v>0.1</v>
      </c>
      <c r="T3" s="20">
        <f>SUM(P3:P3)*M3</f>
        <v>0.1</v>
      </c>
      <c r="U3" s="20">
        <f>SUM(Q3:Q3)*M3</f>
        <v>0.1</v>
      </c>
      <c r="V3" s="20">
        <f>SUM(R3:R3)*M3</f>
        <v>0.1</v>
      </c>
      <c r="W3" s="21">
        <f>MAX(S3:V3)</f>
        <v>0.1</v>
      </c>
      <c r="X3" s="294">
        <f>+S4+S6+S8+S10+S12</f>
        <v>0</v>
      </c>
      <c r="Y3" s="296">
        <f t="shared" ref="Y3:AA3" si="0">+T4+T6+T8+T10+T12</f>
        <v>0</v>
      </c>
      <c r="Z3" s="298">
        <f>+U4+U6+U8+U10+U12</f>
        <v>0</v>
      </c>
      <c r="AA3" s="291">
        <f t="shared" si="0"/>
        <v>0</v>
      </c>
      <c r="AB3" s="291">
        <f>+W4+W6+W8+W10+W12</f>
        <v>0</v>
      </c>
      <c r="AC3" s="682" t="s">
        <v>720</v>
      </c>
      <c r="AD3" s="592" t="s">
        <v>721</v>
      </c>
      <c r="AE3" s="277" t="str">
        <f t="shared" ref="AE3" si="1">+IF(O4&gt;O3,"SUPERADA",IF(O4=O3,"EQUILIBRADA",IF(O4&lt;O3,"PARA MEJORAR")))</f>
        <v>PARA MEJORAR</v>
      </c>
      <c r="AF3" s="277" t="str">
        <f>IF(COUNTIF(AE3:AE12,"PARA MEJORAR")&gt;=1,"PARA MEJORAR","BIEN")</f>
        <v>PARA MEJORAR</v>
      </c>
      <c r="AG3" s="277" t="str">
        <f>IF(COUNTIF(AF3:AF50,"PARA MEJORAR")&gt;=1,"PARA MEJORAR","BIEN")</f>
        <v>PARA MEJORAR</v>
      </c>
      <c r="AH3" s="277" t="str">
        <f>IF(COUNTIF(AG3:AG110,"PARA MEJORAR")&gt;=1,"PARA MEJORAR","BIEN")</f>
        <v>PARA MEJORAR</v>
      </c>
      <c r="AI3" s="678" t="s">
        <v>722</v>
      </c>
      <c r="AJ3" s="22" t="s">
        <v>723</v>
      </c>
      <c r="AK3" s="22" t="s">
        <v>724</v>
      </c>
      <c r="AL3" s="22" t="s">
        <v>723</v>
      </c>
      <c r="AM3" s="22" t="s">
        <v>724</v>
      </c>
      <c r="AN3" s="22" t="s">
        <v>723</v>
      </c>
      <c r="AO3" s="22" t="s">
        <v>724</v>
      </c>
    </row>
    <row r="4" spans="1:41" ht="39.950000000000003" customHeight="1" thickBot="1" x14ac:dyDescent="0.25">
      <c r="A4" s="663"/>
      <c r="B4" s="665"/>
      <c r="C4" s="551"/>
      <c r="D4" s="554"/>
      <c r="E4" s="557"/>
      <c r="F4" s="560"/>
      <c r="G4" s="658"/>
      <c r="H4" s="566"/>
      <c r="I4" s="650"/>
      <c r="J4" s="650"/>
      <c r="K4" s="656"/>
      <c r="L4" s="661"/>
      <c r="M4" s="548"/>
      <c r="N4" s="23" t="s">
        <v>53</v>
      </c>
      <c r="O4" s="24">
        <v>0</v>
      </c>
      <c r="P4" s="25">
        <v>0</v>
      </c>
      <c r="Q4" s="25">
        <v>0</v>
      </c>
      <c r="R4" s="25">
        <v>0</v>
      </c>
      <c r="S4" s="26">
        <f>SUM(O4:O4)*M3</f>
        <v>0</v>
      </c>
      <c r="T4" s="27">
        <f>SUM(P4:P4)*M3</f>
        <v>0</v>
      </c>
      <c r="U4" s="27">
        <f>SUM(Q4:Q4)*M3</f>
        <v>0</v>
      </c>
      <c r="V4" s="27">
        <f>SUM(R4:R4)*M3</f>
        <v>0</v>
      </c>
      <c r="W4" s="28">
        <f>MAX(S4:V4)</f>
        <v>0</v>
      </c>
      <c r="X4" s="295"/>
      <c r="Y4" s="297"/>
      <c r="Z4" s="299"/>
      <c r="AA4" s="292"/>
      <c r="AB4" s="292"/>
      <c r="AC4" s="507"/>
      <c r="AD4" s="593"/>
      <c r="AE4" s="279"/>
      <c r="AF4" s="278"/>
      <c r="AG4" s="278"/>
      <c r="AH4" s="278"/>
      <c r="AI4" s="679"/>
      <c r="AJ4" s="29"/>
      <c r="AK4" s="30"/>
      <c r="AL4" s="30"/>
      <c r="AM4" s="30"/>
      <c r="AN4" s="30"/>
      <c r="AO4" s="31"/>
    </row>
    <row r="5" spans="1:41" ht="39.950000000000003" customHeight="1" x14ac:dyDescent="0.2">
      <c r="A5" s="663"/>
      <c r="B5" s="665"/>
      <c r="C5" s="551"/>
      <c r="D5" s="554"/>
      <c r="E5" s="557"/>
      <c r="F5" s="560"/>
      <c r="G5" s="658"/>
      <c r="H5" s="566"/>
      <c r="I5" s="650"/>
      <c r="J5" s="650"/>
      <c r="K5" s="656"/>
      <c r="L5" s="661" t="s">
        <v>725</v>
      </c>
      <c r="M5" s="548">
        <v>0.1</v>
      </c>
      <c r="N5" s="32" t="s">
        <v>49</v>
      </c>
      <c r="O5" s="33">
        <v>1</v>
      </c>
      <c r="P5" s="34">
        <v>1</v>
      </c>
      <c r="Q5" s="35">
        <v>1</v>
      </c>
      <c r="R5" s="36">
        <v>1</v>
      </c>
      <c r="S5" s="37">
        <f>SUM(O5:O5)*M5</f>
        <v>0.1</v>
      </c>
      <c r="T5" s="38">
        <f>SUM(P5:P5)*M5</f>
        <v>0.1</v>
      </c>
      <c r="U5" s="38">
        <f>SUM(Q5:Q5)*M5</f>
        <v>0.1</v>
      </c>
      <c r="V5" s="38">
        <f>SUM(R5:R5)*M5</f>
        <v>0.1</v>
      </c>
      <c r="W5" s="39">
        <f t="shared" ref="W5:W70" si="2">MAX(S5:V5)</f>
        <v>0.1</v>
      </c>
      <c r="X5" s="295"/>
      <c r="Y5" s="297"/>
      <c r="Z5" s="299"/>
      <c r="AA5" s="292"/>
      <c r="AB5" s="292"/>
      <c r="AC5" s="507"/>
      <c r="AD5" s="593"/>
      <c r="AE5" s="277" t="str">
        <f t="shared" ref="AE5" si="3">+IF(O6&gt;O5,"SUPERADA",IF(O6=O5,"EQUILIBRADA",IF(O6&lt;O5,"PARA MEJORAR")))</f>
        <v>PARA MEJORAR</v>
      </c>
      <c r="AF5" s="278"/>
      <c r="AG5" s="278"/>
      <c r="AH5" s="278"/>
      <c r="AI5" s="679"/>
      <c r="AJ5" s="40"/>
      <c r="AK5" s="246"/>
      <c r="AL5" s="246"/>
      <c r="AM5" s="246"/>
      <c r="AN5" s="246"/>
      <c r="AO5" s="41"/>
    </row>
    <row r="6" spans="1:41" ht="39.950000000000003" customHeight="1" thickBot="1" x14ac:dyDescent="0.25">
      <c r="A6" s="663"/>
      <c r="B6" s="665"/>
      <c r="C6" s="551"/>
      <c r="D6" s="554"/>
      <c r="E6" s="557"/>
      <c r="F6" s="560"/>
      <c r="G6" s="658"/>
      <c r="H6" s="566"/>
      <c r="I6" s="650"/>
      <c r="J6" s="650"/>
      <c r="K6" s="656"/>
      <c r="L6" s="661"/>
      <c r="M6" s="548"/>
      <c r="N6" s="23" t="s">
        <v>53</v>
      </c>
      <c r="O6" s="24">
        <v>0</v>
      </c>
      <c r="P6" s="25">
        <v>0</v>
      </c>
      <c r="Q6" s="25">
        <v>0</v>
      </c>
      <c r="R6" s="25">
        <v>0</v>
      </c>
      <c r="S6" s="26">
        <f>SUM(O6:O6)*M5</f>
        <v>0</v>
      </c>
      <c r="T6" s="27">
        <f>SUM(P6:P6)*M5</f>
        <v>0</v>
      </c>
      <c r="U6" s="27">
        <f>SUM(Q6:Q6)*M5</f>
        <v>0</v>
      </c>
      <c r="V6" s="27">
        <f>SUM(R6:R6)*M5</f>
        <v>0</v>
      </c>
      <c r="W6" s="28">
        <f t="shared" si="2"/>
        <v>0</v>
      </c>
      <c r="X6" s="295"/>
      <c r="Y6" s="297"/>
      <c r="Z6" s="299"/>
      <c r="AA6" s="292"/>
      <c r="AB6" s="292"/>
      <c r="AC6" s="507"/>
      <c r="AD6" s="593"/>
      <c r="AE6" s="279"/>
      <c r="AF6" s="278"/>
      <c r="AG6" s="278"/>
      <c r="AH6" s="278"/>
      <c r="AI6" s="679"/>
      <c r="AJ6" s="40"/>
      <c r="AK6" s="246"/>
      <c r="AL6" s="246"/>
      <c r="AM6" s="246"/>
      <c r="AN6" s="246"/>
      <c r="AO6" s="41"/>
    </row>
    <row r="7" spans="1:41" ht="39.950000000000003" customHeight="1" x14ac:dyDescent="0.2">
      <c r="A7" s="663"/>
      <c r="B7" s="665"/>
      <c r="C7" s="551"/>
      <c r="D7" s="554"/>
      <c r="E7" s="557"/>
      <c r="F7" s="560"/>
      <c r="G7" s="658"/>
      <c r="H7" s="566"/>
      <c r="I7" s="650"/>
      <c r="J7" s="650"/>
      <c r="K7" s="656"/>
      <c r="L7" s="661" t="s">
        <v>726</v>
      </c>
      <c r="M7" s="548">
        <v>0.1</v>
      </c>
      <c r="N7" s="32" t="s">
        <v>49</v>
      </c>
      <c r="O7" s="33">
        <v>1</v>
      </c>
      <c r="P7" s="34">
        <v>1</v>
      </c>
      <c r="Q7" s="35">
        <v>1</v>
      </c>
      <c r="R7" s="36">
        <v>1</v>
      </c>
      <c r="S7" s="37">
        <f>SUM(O7:O7)*M7</f>
        <v>0.1</v>
      </c>
      <c r="T7" s="38">
        <f>SUM(P7:P7)*M7</f>
        <v>0.1</v>
      </c>
      <c r="U7" s="38">
        <f>SUM(Q7:Q7)*M7</f>
        <v>0.1</v>
      </c>
      <c r="V7" s="38">
        <f>SUM(R7:R7)*M7</f>
        <v>0.1</v>
      </c>
      <c r="W7" s="39">
        <f t="shared" si="2"/>
        <v>0.1</v>
      </c>
      <c r="X7" s="295"/>
      <c r="Y7" s="297"/>
      <c r="Z7" s="299"/>
      <c r="AA7" s="292"/>
      <c r="AB7" s="292"/>
      <c r="AC7" s="507"/>
      <c r="AD7" s="593"/>
      <c r="AE7" s="277" t="str">
        <f t="shared" ref="AE7" si="4">+IF(O8&gt;O7,"SUPERADA",IF(O8=O7,"EQUILIBRADA",IF(O8&lt;O7,"PARA MEJORAR")))</f>
        <v>PARA MEJORAR</v>
      </c>
      <c r="AF7" s="278"/>
      <c r="AG7" s="278"/>
      <c r="AH7" s="278"/>
      <c r="AI7" s="679"/>
      <c r="AJ7" s="40"/>
      <c r="AK7" s="246"/>
      <c r="AL7" s="246"/>
      <c r="AM7" s="246"/>
      <c r="AN7" s="246"/>
      <c r="AO7" s="41"/>
    </row>
    <row r="8" spans="1:41" ht="39.950000000000003" customHeight="1" thickBot="1" x14ac:dyDescent="0.25">
      <c r="A8" s="663"/>
      <c r="B8" s="665"/>
      <c r="C8" s="551"/>
      <c r="D8" s="554"/>
      <c r="E8" s="557"/>
      <c r="F8" s="560"/>
      <c r="G8" s="658"/>
      <c r="H8" s="566"/>
      <c r="I8" s="650"/>
      <c r="J8" s="650"/>
      <c r="K8" s="656"/>
      <c r="L8" s="661"/>
      <c r="M8" s="548"/>
      <c r="N8" s="23" t="s">
        <v>53</v>
      </c>
      <c r="O8" s="24">
        <v>0</v>
      </c>
      <c r="P8" s="25">
        <v>0</v>
      </c>
      <c r="Q8" s="25">
        <v>0</v>
      </c>
      <c r="R8" s="25">
        <v>0</v>
      </c>
      <c r="S8" s="26">
        <f>SUM(O8:O8)*M7</f>
        <v>0</v>
      </c>
      <c r="T8" s="27">
        <f>SUM(P8:P8)*M7</f>
        <v>0</v>
      </c>
      <c r="U8" s="27">
        <f>SUM(Q8:Q8)*M7</f>
        <v>0</v>
      </c>
      <c r="V8" s="27">
        <f>SUM(R8:R8)*M7</f>
        <v>0</v>
      </c>
      <c r="W8" s="28">
        <f t="shared" si="2"/>
        <v>0</v>
      </c>
      <c r="X8" s="295"/>
      <c r="Y8" s="297"/>
      <c r="Z8" s="299"/>
      <c r="AA8" s="292"/>
      <c r="AB8" s="292"/>
      <c r="AC8" s="507"/>
      <c r="AD8" s="593"/>
      <c r="AE8" s="279"/>
      <c r="AF8" s="278"/>
      <c r="AG8" s="278"/>
      <c r="AH8" s="278"/>
      <c r="AI8" s="679"/>
      <c r="AJ8" s="40"/>
      <c r="AK8" s="246"/>
      <c r="AL8" s="246"/>
      <c r="AM8" s="246"/>
      <c r="AN8" s="246"/>
      <c r="AO8" s="41"/>
    </row>
    <row r="9" spans="1:41" ht="39.950000000000003" customHeight="1" x14ac:dyDescent="0.2">
      <c r="A9" s="663"/>
      <c r="B9" s="665"/>
      <c r="C9" s="551"/>
      <c r="D9" s="554"/>
      <c r="E9" s="557"/>
      <c r="F9" s="560"/>
      <c r="G9" s="658"/>
      <c r="H9" s="566"/>
      <c r="I9" s="650"/>
      <c r="J9" s="650"/>
      <c r="K9" s="656"/>
      <c r="L9" s="661" t="s">
        <v>727</v>
      </c>
      <c r="M9" s="548">
        <v>0.5</v>
      </c>
      <c r="N9" s="32" t="s">
        <v>49</v>
      </c>
      <c r="O9" s="33">
        <v>0</v>
      </c>
      <c r="P9" s="34">
        <v>0.35</v>
      </c>
      <c r="Q9" s="35">
        <v>0.7</v>
      </c>
      <c r="R9" s="36">
        <v>1</v>
      </c>
      <c r="S9" s="37">
        <f>SUM(O9:O9)*M9</f>
        <v>0</v>
      </c>
      <c r="T9" s="38">
        <f>SUM(P9:P9)*M9</f>
        <v>0.17499999999999999</v>
      </c>
      <c r="U9" s="38">
        <f>SUM(Q9:Q9)*M9</f>
        <v>0.35</v>
      </c>
      <c r="V9" s="38">
        <f>SUM(R9:R9)*M9</f>
        <v>0.5</v>
      </c>
      <c r="W9" s="39">
        <f t="shared" si="2"/>
        <v>0.5</v>
      </c>
      <c r="X9" s="295"/>
      <c r="Y9" s="297"/>
      <c r="Z9" s="299"/>
      <c r="AA9" s="292"/>
      <c r="AB9" s="292"/>
      <c r="AC9" s="507"/>
      <c r="AD9" s="593"/>
      <c r="AE9" s="277" t="str">
        <f t="shared" ref="AE9" si="5">+IF(O10&gt;O9,"SUPERADA",IF(O10=O9,"EQUILIBRADA",IF(O10&lt;O9,"PARA MEJORAR")))</f>
        <v>EQUILIBRADA</v>
      </c>
      <c r="AF9" s="278"/>
      <c r="AG9" s="278"/>
      <c r="AH9" s="278"/>
      <c r="AI9" s="679"/>
      <c r="AJ9" s="42"/>
      <c r="AK9" s="247"/>
      <c r="AL9" s="247"/>
      <c r="AM9" s="247"/>
      <c r="AN9" s="247"/>
      <c r="AO9" s="43"/>
    </row>
    <row r="10" spans="1:41" ht="39.950000000000003" customHeight="1" thickBot="1" x14ac:dyDescent="0.25">
      <c r="A10" s="663"/>
      <c r="B10" s="665"/>
      <c r="C10" s="551"/>
      <c r="D10" s="554"/>
      <c r="E10" s="557"/>
      <c r="F10" s="560"/>
      <c r="G10" s="658"/>
      <c r="H10" s="566"/>
      <c r="I10" s="650"/>
      <c r="J10" s="650"/>
      <c r="K10" s="656"/>
      <c r="L10" s="661"/>
      <c r="M10" s="548"/>
      <c r="N10" s="23" t="s">
        <v>53</v>
      </c>
      <c r="O10" s="24">
        <v>0</v>
      </c>
      <c r="P10" s="25">
        <v>0</v>
      </c>
      <c r="Q10" s="25">
        <v>0</v>
      </c>
      <c r="R10" s="25">
        <v>0</v>
      </c>
      <c r="S10" s="26">
        <f>SUM(O10:O10)*M9</f>
        <v>0</v>
      </c>
      <c r="T10" s="27">
        <f>SUM(P10:P10)*M9</f>
        <v>0</v>
      </c>
      <c r="U10" s="27">
        <f>SUM(Q10:Q10)*M9</f>
        <v>0</v>
      </c>
      <c r="V10" s="27">
        <f>SUM(R10:R10)*M9</f>
        <v>0</v>
      </c>
      <c r="W10" s="28">
        <f t="shared" si="2"/>
        <v>0</v>
      </c>
      <c r="X10" s="295"/>
      <c r="Y10" s="297"/>
      <c r="Z10" s="299"/>
      <c r="AA10" s="292"/>
      <c r="AB10" s="292"/>
      <c r="AC10" s="507"/>
      <c r="AD10" s="593"/>
      <c r="AE10" s="279"/>
      <c r="AF10" s="278"/>
      <c r="AG10" s="278"/>
      <c r="AH10" s="278"/>
      <c r="AI10" s="679"/>
      <c r="AJ10" s="42"/>
      <c r="AK10" s="247"/>
      <c r="AL10" s="247"/>
      <c r="AM10" s="247"/>
      <c r="AN10" s="247"/>
      <c r="AO10" s="43"/>
    </row>
    <row r="11" spans="1:41" ht="39.950000000000003" customHeight="1" x14ac:dyDescent="0.2">
      <c r="A11" s="663"/>
      <c r="B11" s="665"/>
      <c r="C11" s="551"/>
      <c r="D11" s="554"/>
      <c r="E11" s="557"/>
      <c r="F11" s="560"/>
      <c r="G11" s="658"/>
      <c r="H11" s="566"/>
      <c r="I11" s="650"/>
      <c r="J11" s="650"/>
      <c r="K11" s="656"/>
      <c r="L11" s="661" t="s">
        <v>728</v>
      </c>
      <c r="M11" s="548">
        <v>0.2</v>
      </c>
      <c r="N11" s="44" t="s">
        <v>49</v>
      </c>
      <c r="O11" s="33">
        <v>0</v>
      </c>
      <c r="P11" s="34">
        <v>0.25</v>
      </c>
      <c r="Q11" s="35">
        <v>0.6</v>
      </c>
      <c r="R11" s="36">
        <v>1</v>
      </c>
      <c r="S11" s="37">
        <f>SUM(O11:O11)*M11</f>
        <v>0</v>
      </c>
      <c r="T11" s="38">
        <f>SUM(P11:P11)*M11</f>
        <v>0.05</v>
      </c>
      <c r="U11" s="38">
        <f>SUM(Q11:Q11)*M11</f>
        <v>0.12</v>
      </c>
      <c r="V11" s="38">
        <f>SUM(R11:R11)*M11</f>
        <v>0.2</v>
      </c>
      <c r="W11" s="39">
        <f t="shared" si="2"/>
        <v>0.2</v>
      </c>
      <c r="X11" s="295"/>
      <c r="Y11" s="297"/>
      <c r="Z11" s="299"/>
      <c r="AA11" s="292"/>
      <c r="AB11" s="292"/>
      <c r="AC11" s="507"/>
      <c r="AD11" s="593"/>
      <c r="AE11" s="277" t="str">
        <f t="shared" ref="AE11" si="6">+IF(O12&gt;O11,"SUPERADA",IF(O12=O11,"EQUILIBRADA",IF(O12&lt;O11,"PARA MEJORAR")))</f>
        <v>EQUILIBRADA</v>
      </c>
      <c r="AF11" s="278"/>
      <c r="AG11" s="278"/>
      <c r="AH11" s="278"/>
      <c r="AI11" s="679"/>
      <c r="AJ11" s="42"/>
      <c r="AK11" s="247"/>
      <c r="AL11" s="247"/>
      <c r="AM11" s="247"/>
      <c r="AN11" s="247"/>
      <c r="AO11" s="43"/>
    </row>
    <row r="12" spans="1:41" ht="39.950000000000003" customHeight="1" thickBot="1" x14ac:dyDescent="0.25">
      <c r="A12" s="663"/>
      <c r="B12" s="665"/>
      <c r="C12" s="551"/>
      <c r="D12" s="554"/>
      <c r="E12" s="557"/>
      <c r="F12" s="560"/>
      <c r="G12" s="659"/>
      <c r="H12" s="567"/>
      <c r="I12" s="651"/>
      <c r="J12" s="651"/>
      <c r="K12" s="657"/>
      <c r="L12" s="681"/>
      <c r="M12" s="549"/>
      <c r="N12" s="45" t="s">
        <v>53</v>
      </c>
      <c r="O12" s="46">
        <v>0</v>
      </c>
      <c r="P12" s="47">
        <v>0</v>
      </c>
      <c r="Q12" s="47">
        <v>0</v>
      </c>
      <c r="R12" s="47">
        <v>0</v>
      </c>
      <c r="S12" s="26">
        <f>SUM(O12:O12)*M11</f>
        <v>0</v>
      </c>
      <c r="T12" s="27">
        <f>SUM(P12:P12)*M11</f>
        <v>0</v>
      </c>
      <c r="U12" s="27">
        <f>SUM(Q12:Q12)*M11</f>
        <v>0</v>
      </c>
      <c r="V12" s="27">
        <f>SUM(R12:R12)*M11</f>
        <v>0</v>
      </c>
      <c r="W12" s="50">
        <f t="shared" si="2"/>
        <v>0</v>
      </c>
      <c r="X12" s="295"/>
      <c r="Y12" s="297"/>
      <c r="Z12" s="299"/>
      <c r="AA12" s="292"/>
      <c r="AB12" s="292"/>
      <c r="AC12" s="507"/>
      <c r="AD12" s="594"/>
      <c r="AE12" s="279"/>
      <c r="AF12" s="279"/>
      <c r="AG12" s="278"/>
      <c r="AH12" s="278"/>
      <c r="AI12" s="679"/>
      <c r="AJ12" s="42"/>
      <c r="AK12" s="247"/>
      <c r="AL12" s="247"/>
      <c r="AM12" s="247"/>
      <c r="AN12" s="247"/>
      <c r="AO12" s="43"/>
    </row>
    <row r="13" spans="1:41" ht="39.950000000000003" customHeight="1" x14ac:dyDescent="0.2">
      <c r="A13" s="663"/>
      <c r="B13" s="665"/>
      <c r="C13" s="551"/>
      <c r="D13" s="554"/>
      <c r="E13" s="557"/>
      <c r="F13" s="560"/>
      <c r="G13" s="646" t="s">
        <v>811</v>
      </c>
      <c r="H13" s="565">
        <v>2</v>
      </c>
      <c r="I13" s="649" t="s">
        <v>729</v>
      </c>
      <c r="J13" s="652" t="s">
        <v>730</v>
      </c>
      <c r="K13" s="655">
        <v>0</v>
      </c>
      <c r="L13" s="604" t="s">
        <v>966</v>
      </c>
      <c r="M13" s="605">
        <v>0.2</v>
      </c>
      <c r="N13" s="14" t="s">
        <v>49</v>
      </c>
      <c r="O13" s="15">
        <v>0.9</v>
      </c>
      <c r="P13" s="16">
        <v>1</v>
      </c>
      <c r="Q13" s="17">
        <v>1</v>
      </c>
      <c r="R13" s="18">
        <v>1</v>
      </c>
      <c r="S13" s="19">
        <f>SUM(O13:O13)*M13</f>
        <v>0.18000000000000002</v>
      </c>
      <c r="T13" s="20">
        <f>SUM(P13:P13)*M13</f>
        <v>0.2</v>
      </c>
      <c r="U13" s="20">
        <f>SUM(Q13:Q13)*M13</f>
        <v>0.2</v>
      </c>
      <c r="V13" s="20">
        <f>SUM(R13:R13)*M13</f>
        <v>0.2</v>
      </c>
      <c r="W13" s="21">
        <f>MAX(S13:V13)</f>
        <v>0.2</v>
      </c>
      <c r="X13" s="294">
        <f>+S14+S16+S18+S20+S22+S24</f>
        <v>0</v>
      </c>
      <c r="Y13" s="296">
        <f t="shared" ref="Y13:Z13" si="7">+T14+T16+T18+T20+T22+T24</f>
        <v>0</v>
      </c>
      <c r="Z13" s="298">
        <f t="shared" si="7"/>
        <v>0</v>
      </c>
      <c r="AA13" s="291">
        <f>+V14+V16+V18+V20+V22+V24</f>
        <v>0</v>
      </c>
      <c r="AB13" s="291">
        <f>+W14+W16+W18+W20+W22+W24</f>
        <v>0</v>
      </c>
      <c r="AC13" s="507"/>
      <c r="AD13" s="592" t="s">
        <v>731</v>
      </c>
      <c r="AE13" s="277" t="str">
        <f t="shared" ref="AE13" si="8">+IF(O14&gt;O13,"SUPERADA",IF(O14=O13,"EQUILIBRADA",IF(O14&lt;O13,"PARA MEJORAR")))</f>
        <v>PARA MEJORAR</v>
      </c>
      <c r="AF13" s="277" t="str">
        <f>IF(COUNTIF(AE13:AE24,"PARA MEJORAR")&gt;=1,"PARA MEJORAR","BIEN")</f>
        <v>PARA MEJORAR</v>
      </c>
      <c r="AG13" s="278"/>
      <c r="AH13" s="278"/>
      <c r="AI13" s="679"/>
      <c r="AJ13" s="29"/>
      <c r="AK13" s="30"/>
      <c r="AL13" s="30"/>
      <c r="AM13" s="30"/>
      <c r="AN13" s="30"/>
      <c r="AO13" s="31"/>
    </row>
    <row r="14" spans="1:41" ht="39.950000000000003" customHeight="1" thickBot="1" x14ac:dyDescent="0.25">
      <c r="A14" s="663"/>
      <c r="B14" s="665"/>
      <c r="C14" s="551"/>
      <c r="D14" s="554"/>
      <c r="E14" s="557"/>
      <c r="F14" s="560"/>
      <c r="G14" s="647"/>
      <c r="H14" s="566"/>
      <c r="I14" s="650"/>
      <c r="J14" s="653"/>
      <c r="K14" s="656"/>
      <c r="L14" s="587"/>
      <c r="M14" s="548"/>
      <c r="N14" s="23" t="s">
        <v>53</v>
      </c>
      <c r="O14" s="24">
        <v>0</v>
      </c>
      <c r="P14" s="25">
        <v>0</v>
      </c>
      <c r="Q14" s="25">
        <v>0</v>
      </c>
      <c r="R14" s="25">
        <v>0</v>
      </c>
      <c r="S14" s="26">
        <f>SUM(O14:O14)*M13</f>
        <v>0</v>
      </c>
      <c r="T14" s="27">
        <f>SUM(P14:P14)*M13</f>
        <v>0</v>
      </c>
      <c r="U14" s="27">
        <f>SUM(Q14:Q14)*M13</f>
        <v>0</v>
      </c>
      <c r="V14" s="27">
        <f>SUM(R14:R14)*M13</f>
        <v>0</v>
      </c>
      <c r="W14" s="28">
        <f>MAX(S14:V14)</f>
        <v>0</v>
      </c>
      <c r="X14" s="295"/>
      <c r="Y14" s="297"/>
      <c r="Z14" s="299"/>
      <c r="AA14" s="292"/>
      <c r="AB14" s="292"/>
      <c r="AC14" s="507"/>
      <c r="AD14" s="593"/>
      <c r="AE14" s="279"/>
      <c r="AF14" s="278"/>
      <c r="AG14" s="278"/>
      <c r="AH14" s="278"/>
      <c r="AI14" s="679"/>
      <c r="AJ14" s="42"/>
      <c r="AK14" s="247"/>
      <c r="AL14" s="247"/>
      <c r="AM14" s="247"/>
      <c r="AN14" s="247"/>
      <c r="AO14" s="43"/>
    </row>
    <row r="15" spans="1:41" ht="39.950000000000003" customHeight="1" x14ac:dyDescent="0.2">
      <c r="A15" s="663"/>
      <c r="B15" s="665"/>
      <c r="C15" s="551"/>
      <c r="D15" s="554"/>
      <c r="E15" s="557"/>
      <c r="F15" s="560"/>
      <c r="G15" s="647"/>
      <c r="H15" s="566"/>
      <c r="I15" s="650"/>
      <c r="J15" s="653"/>
      <c r="K15" s="656"/>
      <c r="L15" s="587" t="s">
        <v>732</v>
      </c>
      <c r="M15" s="548">
        <v>0.1</v>
      </c>
      <c r="N15" s="32" t="s">
        <v>49</v>
      </c>
      <c r="O15" s="33">
        <v>0.7</v>
      </c>
      <c r="P15" s="34">
        <v>1</v>
      </c>
      <c r="Q15" s="35">
        <v>1</v>
      </c>
      <c r="R15" s="36">
        <v>1</v>
      </c>
      <c r="S15" s="37">
        <f>SUM(O15:O15)*M15</f>
        <v>6.9999999999999993E-2</v>
      </c>
      <c r="T15" s="38">
        <f>SUM(P15:P15)*M15</f>
        <v>0.1</v>
      </c>
      <c r="U15" s="38">
        <f>SUM(Q15:Q15)*M15</f>
        <v>0.1</v>
      </c>
      <c r="V15" s="38">
        <f>SUM(R15:R15)*M15</f>
        <v>0.1</v>
      </c>
      <c r="W15" s="39">
        <f t="shared" ref="W15:W22" si="9">MAX(S15:V15)</f>
        <v>0.1</v>
      </c>
      <c r="X15" s="295"/>
      <c r="Y15" s="297"/>
      <c r="Z15" s="299"/>
      <c r="AA15" s="292"/>
      <c r="AB15" s="292"/>
      <c r="AC15" s="507"/>
      <c r="AD15" s="593"/>
      <c r="AE15" s="277" t="str">
        <f t="shared" ref="AE15" si="10">+IF(O16&gt;O15,"SUPERADA",IF(O16=O15,"EQUILIBRADA",IF(O16&lt;O15,"PARA MEJORAR")))</f>
        <v>PARA MEJORAR</v>
      </c>
      <c r="AF15" s="278"/>
      <c r="AG15" s="278"/>
      <c r="AH15" s="278"/>
      <c r="AI15" s="679"/>
      <c r="AJ15" s="42"/>
      <c r="AK15" s="247"/>
      <c r="AL15" s="247"/>
      <c r="AM15" s="247"/>
      <c r="AN15" s="247"/>
      <c r="AO15" s="43"/>
    </row>
    <row r="16" spans="1:41" ht="39.950000000000003" customHeight="1" thickBot="1" x14ac:dyDescent="0.25">
      <c r="A16" s="663"/>
      <c r="B16" s="665"/>
      <c r="C16" s="551"/>
      <c r="D16" s="554"/>
      <c r="E16" s="557"/>
      <c r="F16" s="560"/>
      <c r="G16" s="647"/>
      <c r="H16" s="566"/>
      <c r="I16" s="650"/>
      <c r="J16" s="653"/>
      <c r="K16" s="656"/>
      <c r="L16" s="587"/>
      <c r="M16" s="548"/>
      <c r="N16" s="23" t="s">
        <v>53</v>
      </c>
      <c r="O16" s="24">
        <v>0</v>
      </c>
      <c r="P16" s="25">
        <v>0</v>
      </c>
      <c r="Q16" s="25">
        <v>0</v>
      </c>
      <c r="R16" s="25">
        <v>0</v>
      </c>
      <c r="S16" s="26">
        <f>SUM(O16:O16)*M15</f>
        <v>0</v>
      </c>
      <c r="T16" s="27">
        <f>SUM(P16:P16)*M15</f>
        <v>0</v>
      </c>
      <c r="U16" s="27">
        <f>SUM(Q16:Q16)*M15</f>
        <v>0</v>
      </c>
      <c r="V16" s="27">
        <f>SUM(R16:R16)*M15</f>
        <v>0</v>
      </c>
      <c r="W16" s="28">
        <f t="shared" si="9"/>
        <v>0</v>
      </c>
      <c r="X16" s="295"/>
      <c r="Y16" s="297"/>
      <c r="Z16" s="299"/>
      <c r="AA16" s="292"/>
      <c r="AB16" s="292"/>
      <c r="AC16" s="507"/>
      <c r="AD16" s="593"/>
      <c r="AE16" s="279"/>
      <c r="AF16" s="278"/>
      <c r="AG16" s="278"/>
      <c r="AH16" s="278"/>
      <c r="AI16" s="679"/>
      <c r="AJ16" s="42"/>
      <c r="AK16" s="247"/>
      <c r="AL16" s="247"/>
      <c r="AM16" s="247"/>
      <c r="AN16" s="247"/>
      <c r="AO16" s="43"/>
    </row>
    <row r="17" spans="1:41" ht="39.950000000000003" customHeight="1" x14ac:dyDescent="0.2">
      <c r="A17" s="663"/>
      <c r="B17" s="665"/>
      <c r="C17" s="551"/>
      <c r="D17" s="554"/>
      <c r="E17" s="557"/>
      <c r="F17" s="560"/>
      <c r="G17" s="647"/>
      <c r="H17" s="566"/>
      <c r="I17" s="650"/>
      <c r="J17" s="653"/>
      <c r="K17" s="656"/>
      <c r="L17" s="587" t="s">
        <v>967</v>
      </c>
      <c r="M17" s="548">
        <v>0.2</v>
      </c>
      <c r="N17" s="32" t="s">
        <v>49</v>
      </c>
      <c r="O17" s="33">
        <v>0</v>
      </c>
      <c r="P17" s="34">
        <v>0.5</v>
      </c>
      <c r="Q17" s="35">
        <v>1</v>
      </c>
      <c r="R17" s="36">
        <v>1</v>
      </c>
      <c r="S17" s="37">
        <f>SUM(O17:O17)*M17</f>
        <v>0</v>
      </c>
      <c r="T17" s="38">
        <f>SUM(P17:P17)*M17</f>
        <v>0.1</v>
      </c>
      <c r="U17" s="38">
        <f>SUM(Q17:Q17)*M17</f>
        <v>0.2</v>
      </c>
      <c r="V17" s="38">
        <f>SUM(R17:R17)*M17</f>
        <v>0.2</v>
      </c>
      <c r="W17" s="39">
        <f t="shared" si="9"/>
        <v>0.2</v>
      </c>
      <c r="X17" s="295"/>
      <c r="Y17" s="297"/>
      <c r="Z17" s="299"/>
      <c r="AA17" s="292"/>
      <c r="AB17" s="292"/>
      <c r="AC17" s="507"/>
      <c r="AD17" s="593"/>
      <c r="AE17" s="277" t="str">
        <f t="shared" ref="AE17" si="11">+IF(O18&gt;O17,"SUPERADA",IF(O18=O17,"EQUILIBRADA",IF(O18&lt;O17,"PARA MEJORAR")))</f>
        <v>EQUILIBRADA</v>
      </c>
      <c r="AF17" s="278"/>
      <c r="AG17" s="278"/>
      <c r="AH17" s="278"/>
      <c r="AI17" s="679"/>
      <c r="AJ17" s="42"/>
      <c r="AK17" s="247"/>
      <c r="AL17" s="247"/>
      <c r="AM17" s="247"/>
      <c r="AN17" s="247"/>
      <c r="AO17" s="43"/>
    </row>
    <row r="18" spans="1:41" ht="39.950000000000003" customHeight="1" thickBot="1" x14ac:dyDescent="0.25">
      <c r="A18" s="663"/>
      <c r="B18" s="665"/>
      <c r="C18" s="551"/>
      <c r="D18" s="554"/>
      <c r="E18" s="557"/>
      <c r="F18" s="560"/>
      <c r="G18" s="647"/>
      <c r="H18" s="566"/>
      <c r="I18" s="650"/>
      <c r="J18" s="653"/>
      <c r="K18" s="656"/>
      <c r="L18" s="587"/>
      <c r="M18" s="548"/>
      <c r="N18" s="23" t="s">
        <v>53</v>
      </c>
      <c r="O18" s="24">
        <v>0</v>
      </c>
      <c r="P18" s="25">
        <v>0</v>
      </c>
      <c r="Q18" s="25">
        <v>0</v>
      </c>
      <c r="R18" s="25">
        <v>0</v>
      </c>
      <c r="S18" s="26">
        <f>SUM(O18:O18)*M17</f>
        <v>0</v>
      </c>
      <c r="T18" s="27">
        <f>SUM(P18:P18)*M17</f>
        <v>0</v>
      </c>
      <c r="U18" s="27">
        <f>SUM(Q18:Q18)*M17</f>
        <v>0</v>
      </c>
      <c r="V18" s="27">
        <f>SUM(R18:R18)*M17</f>
        <v>0</v>
      </c>
      <c r="W18" s="28">
        <f t="shared" si="9"/>
        <v>0</v>
      </c>
      <c r="X18" s="295"/>
      <c r="Y18" s="297"/>
      <c r="Z18" s="299"/>
      <c r="AA18" s="292"/>
      <c r="AB18" s="292"/>
      <c r="AC18" s="507"/>
      <c r="AD18" s="593"/>
      <c r="AE18" s="279"/>
      <c r="AF18" s="278"/>
      <c r="AG18" s="278"/>
      <c r="AH18" s="278"/>
      <c r="AI18" s="679"/>
      <c r="AJ18" s="42"/>
      <c r="AK18" s="247"/>
      <c r="AL18" s="247"/>
      <c r="AM18" s="247"/>
      <c r="AN18" s="247"/>
      <c r="AO18" s="43"/>
    </row>
    <row r="19" spans="1:41" ht="39.950000000000003" customHeight="1" x14ac:dyDescent="0.2">
      <c r="A19" s="663"/>
      <c r="B19" s="665"/>
      <c r="C19" s="551"/>
      <c r="D19" s="554"/>
      <c r="E19" s="557"/>
      <c r="F19" s="560"/>
      <c r="G19" s="647"/>
      <c r="H19" s="566"/>
      <c r="I19" s="650"/>
      <c r="J19" s="653"/>
      <c r="K19" s="656"/>
      <c r="L19" s="587" t="s">
        <v>733</v>
      </c>
      <c r="M19" s="548">
        <v>0.1</v>
      </c>
      <c r="N19" s="32" t="s">
        <v>49</v>
      </c>
      <c r="O19" s="33">
        <v>0</v>
      </c>
      <c r="P19" s="34">
        <v>0.7</v>
      </c>
      <c r="Q19" s="35">
        <v>1</v>
      </c>
      <c r="R19" s="36">
        <v>1</v>
      </c>
      <c r="S19" s="37">
        <f>SUM(O19:O19)*M19</f>
        <v>0</v>
      </c>
      <c r="T19" s="38">
        <f>SUM(P19:P19)*M19</f>
        <v>6.9999999999999993E-2</v>
      </c>
      <c r="U19" s="38">
        <f>SUM(Q19:Q19)*M19</f>
        <v>0.1</v>
      </c>
      <c r="V19" s="38">
        <f>SUM(R19:R19)*M19</f>
        <v>0.1</v>
      </c>
      <c r="W19" s="39">
        <f t="shared" si="9"/>
        <v>0.1</v>
      </c>
      <c r="X19" s="295"/>
      <c r="Y19" s="297"/>
      <c r="Z19" s="299"/>
      <c r="AA19" s="292"/>
      <c r="AB19" s="292"/>
      <c r="AC19" s="507"/>
      <c r="AD19" s="593"/>
      <c r="AE19" s="277" t="str">
        <f t="shared" ref="AE19" si="12">+IF(O20&gt;O19,"SUPERADA",IF(O20=O19,"EQUILIBRADA",IF(O20&lt;O19,"PARA MEJORAR")))</f>
        <v>EQUILIBRADA</v>
      </c>
      <c r="AF19" s="278"/>
      <c r="AG19" s="278"/>
      <c r="AH19" s="278"/>
      <c r="AI19" s="679"/>
      <c r="AJ19" s="42"/>
      <c r="AK19" s="247"/>
      <c r="AL19" s="247"/>
      <c r="AM19" s="247"/>
      <c r="AN19" s="247"/>
      <c r="AO19" s="43"/>
    </row>
    <row r="20" spans="1:41" ht="39.950000000000003" customHeight="1" thickBot="1" x14ac:dyDescent="0.25">
      <c r="A20" s="663"/>
      <c r="B20" s="665"/>
      <c r="C20" s="551"/>
      <c r="D20" s="554"/>
      <c r="E20" s="557"/>
      <c r="F20" s="560"/>
      <c r="G20" s="647"/>
      <c r="H20" s="566"/>
      <c r="I20" s="650"/>
      <c r="J20" s="653"/>
      <c r="K20" s="656"/>
      <c r="L20" s="587"/>
      <c r="M20" s="548"/>
      <c r="N20" s="23" t="s">
        <v>53</v>
      </c>
      <c r="O20" s="24">
        <v>0</v>
      </c>
      <c r="P20" s="25">
        <v>0</v>
      </c>
      <c r="Q20" s="25">
        <v>0</v>
      </c>
      <c r="R20" s="25">
        <v>0</v>
      </c>
      <c r="S20" s="26">
        <f>SUM(O20:O20)*M19</f>
        <v>0</v>
      </c>
      <c r="T20" s="27">
        <f>SUM(P20:P20)*M19</f>
        <v>0</v>
      </c>
      <c r="U20" s="27">
        <f>SUM(Q20:Q20)*M19</f>
        <v>0</v>
      </c>
      <c r="V20" s="27">
        <f>SUM(R20:R20)*M19</f>
        <v>0</v>
      </c>
      <c r="W20" s="28">
        <f t="shared" si="9"/>
        <v>0</v>
      </c>
      <c r="X20" s="295"/>
      <c r="Y20" s="297"/>
      <c r="Z20" s="299"/>
      <c r="AA20" s="292"/>
      <c r="AB20" s="292"/>
      <c r="AC20" s="507"/>
      <c r="AD20" s="593"/>
      <c r="AE20" s="279"/>
      <c r="AF20" s="278"/>
      <c r="AG20" s="278"/>
      <c r="AH20" s="278"/>
      <c r="AI20" s="679"/>
      <c r="AJ20" s="42"/>
      <c r="AK20" s="247"/>
      <c r="AL20" s="247"/>
      <c r="AM20" s="247"/>
      <c r="AN20" s="247"/>
      <c r="AO20" s="43"/>
    </row>
    <row r="21" spans="1:41" ht="39.950000000000003" customHeight="1" x14ac:dyDescent="0.2">
      <c r="A21" s="663"/>
      <c r="B21" s="665"/>
      <c r="C21" s="551"/>
      <c r="D21" s="554"/>
      <c r="E21" s="557"/>
      <c r="F21" s="560"/>
      <c r="G21" s="647"/>
      <c r="H21" s="566"/>
      <c r="I21" s="650"/>
      <c r="J21" s="653"/>
      <c r="K21" s="656"/>
      <c r="L21" s="587" t="s">
        <v>734</v>
      </c>
      <c r="M21" s="548">
        <v>0.3</v>
      </c>
      <c r="N21" s="32" t="s">
        <v>49</v>
      </c>
      <c r="O21" s="33">
        <v>0</v>
      </c>
      <c r="P21" s="34">
        <v>0</v>
      </c>
      <c r="Q21" s="35">
        <v>0.8</v>
      </c>
      <c r="R21" s="36">
        <v>1</v>
      </c>
      <c r="S21" s="37">
        <f>SUM(O21:O21)*M21</f>
        <v>0</v>
      </c>
      <c r="T21" s="38">
        <f>SUM(P21:P21)*M21</f>
        <v>0</v>
      </c>
      <c r="U21" s="38">
        <f>SUM(Q21:Q21)*M21</f>
        <v>0.24</v>
      </c>
      <c r="V21" s="38">
        <f>SUM(R21:R21)*M21</f>
        <v>0.3</v>
      </c>
      <c r="W21" s="39">
        <f t="shared" si="9"/>
        <v>0.3</v>
      </c>
      <c r="X21" s="295"/>
      <c r="Y21" s="297"/>
      <c r="Z21" s="299"/>
      <c r="AA21" s="292"/>
      <c r="AB21" s="292"/>
      <c r="AC21" s="507"/>
      <c r="AD21" s="593"/>
      <c r="AE21" s="277" t="str">
        <f t="shared" ref="AE21" si="13">+IF(O22&gt;O21,"SUPERADA",IF(O22=O21,"EQUILIBRADA",IF(O22&lt;O21,"PARA MEJORAR")))</f>
        <v>EQUILIBRADA</v>
      </c>
      <c r="AF21" s="278"/>
      <c r="AG21" s="278"/>
      <c r="AH21" s="278"/>
      <c r="AI21" s="679"/>
      <c r="AJ21" s="42"/>
      <c r="AK21" s="247"/>
      <c r="AL21" s="247"/>
      <c r="AM21" s="247"/>
      <c r="AN21" s="247"/>
      <c r="AO21" s="43"/>
    </row>
    <row r="22" spans="1:41" ht="39.950000000000003" customHeight="1" thickBot="1" x14ac:dyDescent="0.25">
      <c r="A22" s="663"/>
      <c r="B22" s="665"/>
      <c r="C22" s="551"/>
      <c r="D22" s="554"/>
      <c r="E22" s="557"/>
      <c r="F22" s="560"/>
      <c r="G22" s="647"/>
      <c r="H22" s="566"/>
      <c r="I22" s="650"/>
      <c r="J22" s="653"/>
      <c r="K22" s="656"/>
      <c r="L22" s="587"/>
      <c r="M22" s="548"/>
      <c r="N22" s="23" t="s">
        <v>53</v>
      </c>
      <c r="O22" s="24">
        <v>0</v>
      </c>
      <c r="P22" s="25">
        <v>0</v>
      </c>
      <c r="Q22" s="25">
        <v>0</v>
      </c>
      <c r="R22" s="25">
        <v>0</v>
      </c>
      <c r="S22" s="26">
        <f>SUM(O22:O22)*M21</f>
        <v>0</v>
      </c>
      <c r="T22" s="27">
        <f>SUM(P22:P22)*M21</f>
        <v>0</v>
      </c>
      <c r="U22" s="27">
        <f>SUM(Q22:Q22)*M21</f>
        <v>0</v>
      </c>
      <c r="V22" s="27">
        <f>SUM(R22:R22)*M21</f>
        <v>0</v>
      </c>
      <c r="W22" s="28">
        <f t="shared" si="9"/>
        <v>0</v>
      </c>
      <c r="X22" s="295"/>
      <c r="Y22" s="297"/>
      <c r="Z22" s="299"/>
      <c r="AA22" s="292"/>
      <c r="AB22" s="292"/>
      <c r="AC22" s="507"/>
      <c r="AD22" s="593"/>
      <c r="AE22" s="279"/>
      <c r="AF22" s="278"/>
      <c r="AG22" s="278"/>
      <c r="AH22" s="278"/>
      <c r="AI22" s="679"/>
      <c r="AJ22" s="42"/>
      <c r="AK22" s="247"/>
      <c r="AL22" s="247"/>
      <c r="AM22" s="247"/>
      <c r="AN22" s="247"/>
      <c r="AO22" s="43"/>
    </row>
    <row r="23" spans="1:41" ht="39.950000000000003" customHeight="1" x14ac:dyDescent="0.2">
      <c r="A23" s="663"/>
      <c r="B23" s="665"/>
      <c r="C23" s="551"/>
      <c r="D23" s="554"/>
      <c r="E23" s="557"/>
      <c r="F23" s="560"/>
      <c r="G23" s="647"/>
      <c r="H23" s="566"/>
      <c r="I23" s="650"/>
      <c r="J23" s="653"/>
      <c r="K23" s="656"/>
      <c r="L23" s="587" t="s">
        <v>735</v>
      </c>
      <c r="M23" s="548">
        <v>0.1</v>
      </c>
      <c r="N23" s="32" t="s">
        <v>49</v>
      </c>
      <c r="O23" s="33">
        <v>0</v>
      </c>
      <c r="P23" s="34">
        <v>0.5</v>
      </c>
      <c r="Q23" s="35">
        <v>1</v>
      </c>
      <c r="R23" s="36">
        <v>1</v>
      </c>
      <c r="S23" s="37">
        <f>SUM(O23:O23)*M23</f>
        <v>0</v>
      </c>
      <c r="T23" s="38">
        <f>SUM(P23:P23)*M23</f>
        <v>0.05</v>
      </c>
      <c r="U23" s="38">
        <f>SUM(Q23:Q23)*M23</f>
        <v>0.1</v>
      </c>
      <c r="V23" s="38">
        <f>SUM(R23:R23)*M23</f>
        <v>0.1</v>
      </c>
      <c r="W23" s="39">
        <f>MAX(S23:V23)</f>
        <v>0.1</v>
      </c>
      <c r="X23" s="295"/>
      <c r="Y23" s="297"/>
      <c r="Z23" s="299"/>
      <c r="AA23" s="292"/>
      <c r="AB23" s="292"/>
      <c r="AC23" s="507"/>
      <c r="AD23" s="593"/>
      <c r="AE23" s="277" t="str">
        <f t="shared" ref="AE23" si="14">+IF(O24&gt;O23,"SUPERADA",IF(O24=O23,"EQUILIBRADA",IF(O24&lt;O23,"PARA MEJORAR")))</f>
        <v>EQUILIBRADA</v>
      </c>
      <c r="AF23" s="278"/>
      <c r="AG23" s="278"/>
      <c r="AH23" s="278"/>
      <c r="AI23" s="679"/>
      <c r="AJ23" s="42"/>
      <c r="AK23" s="247"/>
      <c r="AL23" s="247"/>
      <c r="AM23" s="247"/>
      <c r="AN23" s="247"/>
      <c r="AO23" s="43"/>
    </row>
    <row r="24" spans="1:41" ht="39.950000000000003" customHeight="1" thickBot="1" x14ac:dyDescent="0.25">
      <c r="A24" s="663"/>
      <c r="B24" s="665"/>
      <c r="C24" s="551"/>
      <c r="D24" s="554"/>
      <c r="E24" s="557"/>
      <c r="F24" s="560"/>
      <c r="G24" s="648"/>
      <c r="H24" s="567"/>
      <c r="I24" s="651"/>
      <c r="J24" s="654"/>
      <c r="K24" s="657"/>
      <c r="L24" s="588"/>
      <c r="M24" s="549"/>
      <c r="N24" s="45" t="s">
        <v>53</v>
      </c>
      <c r="O24" s="46">
        <v>0</v>
      </c>
      <c r="P24" s="47">
        <v>0</v>
      </c>
      <c r="Q24" s="47">
        <v>0</v>
      </c>
      <c r="R24" s="47">
        <v>0</v>
      </c>
      <c r="S24" s="26">
        <f>SUM(O24:O24)*M23</f>
        <v>0</v>
      </c>
      <c r="T24" s="27">
        <f>SUM(P24:P24)*M23</f>
        <v>0</v>
      </c>
      <c r="U24" s="27">
        <f>SUM(Q24:Q24)*M23</f>
        <v>0</v>
      </c>
      <c r="V24" s="27">
        <f>SUM(R24:R24)*M23</f>
        <v>0</v>
      </c>
      <c r="W24" s="50">
        <f>MAX(S24:V24)</f>
        <v>0</v>
      </c>
      <c r="X24" s="461"/>
      <c r="Y24" s="300"/>
      <c r="Z24" s="462"/>
      <c r="AA24" s="293"/>
      <c r="AB24" s="293"/>
      <c r="AC24" s="507"/>
      <c r="AD24" s="594"/>
      <c r="AE24" s="279"/>
      <c r="AF24" s="279"/>
      <c r="AG24" s="278"/>
      <c r="AH24" s="278"/>
      <c r="AI24" s="679"/>
      <c r="AJ24" s="42"/>
      <c r="AK24" s="247"/>
      <c r="AL24" s="247"/>
      <c r="AM24" s="247"/>
      <c r="AN24" s="247"/>
      <c r="AO24" s="43"/>
    </row>
    <row r="25" spans="1:41" ht="39.950000000000003" customHeight="1" x14ac:dyDescent="0.2">
      <c r="A25" s="663"/>
      <c r="B25" s="665"/>
      <c r="C25" s="551"/>
      <c r="D25" s="554"/>
      <c r="E25" s="557"/>
      <c r="F25" s="560"/>
      <c r="G25" s="562" t="s">
        <v>736</v>
      </c>
      <c r="H25" s="565">
        <v>3</v>
      </c>
      <c r="I25" s="649" t="s">
        <v>737</v>
      </c>
      <c r="J25" s="595" t="s">
        <v>738</v>
      </c>
      <c r="K25" s="601">
        <v>0</v>
      </c>
      <c r="L25" s="629" t="s">
        <v>739</v>
      </c>
      <c r="M25" s="605">
        <v>0.5</v>
      </c>
      <c r="N25" s="14" t="s">
        <v>49</v>
      </c>
      <c r="O25" s="15">
        <v>0</v>
      </c>
      <c r="P25" s="16">
        <v>0</v>
      </c>
      <c r="Q25" s="17">
        <v>0.7</v>
      </c>
      <c r="R25" s="18">
        <v>1</v>
      </c>
      <c r="S25" s="19">
        <f>SUM(O25:O25)*M25</f>
        <v>0</v>
      </c>
      <c r="T25" s="20">
        <f>SUM(P25:P25)*M25</f>
        <v>0</v>
      </c>
      <c r="U25" s="20">
        <f>SUM(Q25:Q25)*M25</f>
        <v>0.35</v>
      </c>
      <c r="V25" s="20">
        <f>SUM(R25:R25)*M25</f>
        <v>0.5</v>
      </c>
      <c r="W25" s="21">
        <f t="shared" si="2"/>
        <v>0.5</v>
      </c>
      <c r="X25" s="294">
        <f>+S26+S28</f>
        <v>0</v>
      </c>
      <c r="Y25" s="296">
        <f>+T26+T28</f>
        <v>0</v>
      </c>
      <c r="Z25" s="298">
        <f>+U26+U28</f>
        <v>0</v>
      </c>
      <c r="AA25" s="291">
        <f>+V26+V28</f>
        <v>0</v>
      </c>
      <c r="AB25" s="291">
        <f>+W26+W28</f>
        <v>0</v>
      </c>
      <c r="AC25" s="507"/>
      <c r="AD25" s="592" t="s">
        <v>676</v>
      </c>
      <c r="AE25" s="277" t="str">
        <f t="shared" ref="AE25" si="15">+IF(O26&gt;O25,"SUPERADA",IF(O26=O25,"EQUILIBRADA",IF(O26&lt;O25,"PARA MEJORAR")))</f>
        <v>EQUILIBRADA</v>
      </c>
      <c r="AF25" s="277" t="str">
        <f>IF(COUNTIF(AE25:AE28,"PARA MEJORAR")&gt;=1,"PARA MEJORAR","BIEN")</f>
        <v>BIEN</v>
      </c>
      <c r="AG25" s="278"/>
      <c r="AH25" s="278"/>
      <c r="AI25" s="679"/>
      <c r="AJ25" s="29"/>
      <c r="AK25" s="30"/>
      <c r="AL25" s="30"/>
      <c r="AM25" s="30"/>
      <c r="AN25" s="30"/>
      <c r="AO25" s="31"/>
    </row>
    <row r="26" spans="1:41" ht="39.950000000000003" customHeight="1" thickBot="1" x14ac:dyDescent="0.25">
      <c r="A26" s="663"/>
      <c r="B26" s="665"/>
      <c r="C26" s="551"/>
      <c r="D26" s="554"/>
      <c r="E26" s="557"/>
      <c r="F26" s="560"/>
      <c r="G26" s="563"/>
      <c r="H26" s="566"/>
      <c r="I26" s="650"/>
      <c r="J26" s="596"/>
      <c r="K26" s="602"/>
      <c r="L26" s="617"/>
      <c r="M26" s="548"/>
      <c r="N26" s="23" t="s">
        <v>53</v>
      </c>
      <c r="O26" s="24">
        <v>0</v>
      </c>
      <c r="P26" s="25">
        <v>0</v>
      </c>
      <c r="Q26" s="25">
        <v>0</v>
      </c>
      <c r="R26" s="25">
        <v>0</v>
      </c>
      <c r="S26" s="26">
        <f>SUM(O26:O26)*M25</f>
        <v>0</v>
      </c>
      <c r="T26" s="27">
        <f>SUM(P26:P26)*M25</f>
        <v>0</v>
      </c>
      <c r="U26" s="27">
        <f>SUM(Q26:Q26)*M25</f>
        <v>0</v>
      </c>
      <c r="V26" s="27">
        <f>SUM(R26:R26)*M25</f>
        <v>0</v>
      </c>
      <c r="W26" s="28">
        <f t="shared" si="2"/>
        <v>0</v>
      </c>
      <c r="X26" s="295"/>
      <c r="Y26" s="297"/>
      <c r="Z26" s="299"/>
      <c r="AA26" s="292"/>
      <c r="AB26" s="292"/>
      <c r="AC26" s="507"/>
      <c r="AD26" s="593"/>
      <c r="AE26" s="279"/>
      <c r="AF26" s="278"/>
      <c r="AG26" s="278"/>
      <c r="AH26" s="278"/>
      <c r="AI26" s="679"/>
      <c r="AJ26" s="42"/>
      <c r="AK26" s="247"/>
      <c r="AL26" s="247"/>
      <c r="AM26" s="247"/>
      <c r="AN26" s="247"/>
      <c r="AO26" s="43"/>
    </row>
    <row r="27" spans="1:41" ht="39.950000000000003" customHeight="1" x14ac:dyDescent="0.2">
      <c r="A27" s="663"/>
      <c r="B27" s="665"/>
      <c r="C27" s="551"/>
      <c r="D27" s="554"/>
      <c r="E27" s="557"/>
      <c r="F27" s="560"/>
      <c r="G27" s="563"/>
      <c r="H27" s="566"/>
      <c r="I27" s="650"/>
      <c r="J27" s="596"/>
      <c r="K27" s="602"/>
      <c r="L27" s="617" t="s">
        <v>740</v>
      </c>
      <c r="M27" s="548">
        <v>0.5</v>
      </c>
      <c r="N27" s="32" t="s">
        <v>49</v>
      </c>
      <c r="O27" s="33">
        <v>0</v>
      </c>
      <c r="P27" s="34">
        <v>0</v>
      </c>
      <c r="Q27" s="35">
        <v>0</v>
      </c>
      <c r="R27" s="36">
        <v>1</v>
      </c>
      <c r="S27" s="37">
        <f>SUM(O27:O27)*M27</f>
        <v>0</v>
      </c>
      <c r="T27" s="38">
        <f>SUM(P27:P27)*M27</f>
        <v>0</v>
      </c>
      <c r="U27" s="38">
        <f>SUM(Q27:Q27)*M27</f>
        <v>0</v>
      </c>
      <c r="V27" s="38">
        <f>SUM(R27:R27)*M27</f>
        <v>0.5</v>
      </c>
      <c r="W27" s="39">
        <f t="shared" si="2"/>
        <v>0.5</v>
      </c>
      <c r="X27" s="295"/>
      <c r="Y27" s="297"/>
      <c r="Z27" s="299"/>
      <c r="AA27" s="292"/>
      <c r="AB27" s="292"/>
      <c r="AC27" s="507"/>
      <c r="AD27" s="593"/>
      <c r="AE27" s="277" t="str">
        <f t="shared" ref="AE27" si="16">+IF(O28&gt;O27,"SUPERADA",IF(O28=O27,"EQUILIBRADA",IF(O28&lt;O27,"PARA MEJORAR")))</f>
        <v>EQUILIBRADA</v>
      </c>
      <c r="AF27" s="278"/>
      <c r="AG27" s="278"/>
      <c r="AH27" s="278"/>
      <c r="AI27" s="679"/>
      <c r="AJ27" s="42"/>
      <c r="AK27" s="247"/>
      <c r="AL27" s="247"/>
      <c r="AM27" s="247"/>
      <c r="AN27" s="247"/>
      <c r="AO27" s="43"/>
    </row>
    <row r="28" spans="1:41" ht="39.950000000000003" customHeight="1" thickBot="1" x14ac:dyDescent="0.25">
      <c r="A28" s="663"/>
      <c r="B28" s="665"/>
      <c r="C28" s="551"/>
      <c r="D28" s="554"/>
      <c r="E28" s="557"/>
      <c r="F28" s="560"/>
      <c r="G28" s="564"/>
      <c r="H28" s="567"/>
      <c r="I28" s="651"/>
      <c r="J28" s="597"/>
      <c r="K28" s="603"/>
      <c r="L28" s="618"/>
      <c r="M28" s="549"/>
      <c r="N28" s="45" t="s">
        <v>53</v>
      </c>
      <c r="O28" s="46">
        <v>0</v>
      </c>
      <c r="P28" s="47">
        <v>0</v>
      </c>
      <c r="Q28" s="47">
        <v>0</v>
      </c>
      <c r="R28" s="47">
        <v>0</v>
      </c>
      <c r="S28" s="48">
        <f>SUM(O28:O28)*M27</f>
        <v>0</v>
      </c>
      <c r="T28" s="49">
        <f>SUM(P28:P28)*M27</f>
        <v>0</v>
      </c>
      <c r="U28" s="49">
        <f>SUM(Q28:Q28)*M27</f>
        <v>0</v>
      </c>
      <c r="V28" s="49">
        <f>SUM(R28:R28)*M27</f>
        <v>0</v>
      </c>
      <c r="W28" s="50">
        <f t="shared" si="2"/>
        <v>0</v>
      </c>
      <c r="X28" s="295"/>
      <c r="Y28" s="297"/>
      <c r="Z28" s="299"/>
      <c r="AA28" s="292"/>
      <c r="AB28" s="292"/>
      <c r="AC28" s="507"/>
      <c r="AD28" s="593"/>
      <c r="AE28" s="279"/>
      <c r="AF28" s="279"/>
      <c r="AG28" s="278"/>
      <c r="AH28" s="278"/>
      <c r="AI28" s="679"/>
      <c r="AJ28" s="42"/>
      <c r="AK28" s="247"/>
      <c r="AL28" s="247"/>
      <c r="AM28" s="247"/>
      <c r="AN28" s="247"/>
      <c r="AO28" s="43"/>
    </row>
    <row r="29" spans="1:41" ht="39.950000000000003" customHeight="1" x14ac:dyDescent="0.2">
      <c r="A29" s="663"/>
      <c r="B29" s="665"/>
      <c r="C29" s="551"/>
      <c r="D29" s="554"/>
      <c r="E29" s="557"/>
      <c r="F29" s="560"/>
      <c r="G29" s="562" t="s">
        <v>741</v>
      </c>
      <c r="H29" s="565">
        <v>4</v>
      </c>
      <c r="I29" s="649" t="s">
        <v>742</v>
      </c>
      <c r="J29" s="595" t="s">
        <v>743</v>
      </c>
      <c r="K29" s="626">
        <v>0</v>
      </c>
      <c r="L29" s="629" t="s">
        <v>744</v>
      </c>
      <c r="M29" s="605">
        <v>0.1</v>
      </c>
      <c r="N29" s="14" t="s">
        <v>49</v>
      </c>
      <c r="O29" s="51">
        <v>0</v>
      </c>
      <c r="P29" s="34">
        <v>1</v>
      </c>
      <c r="Q29" s="35">
        <v>1</v>
      </c>
      <c r="R29" s="36">
        <v>1</v>
      </c>
      <c r="S29" s="19">
        <f>SUM(O29:O29)*M29</f>
        <v>0</v>
      </c>
      <c r="T29" s="20">
        <f>SUM(P29:P29)*M29</f>
        <v>0.1</v>
      </c>
      <c r="U29" s="20">
        <f>SUM(Q29:Q29)*M29</f>
        <v>0.1</v>
      </c>
      <c r="V29" s="20">
        <f>SUM(R29:R29)*M29</f>
        <v>0.1</v>
      </c>
      <c r="W29" s="21">
        <f>MAX(S29:V29)</f>
        <v>0.1</v>
      </c>
      <c r="X29" s="294">
        <f>S30+S32+S34+S36+S38+S40</f>
        <v>0</v>
      </c>
      <c r="Y29" s="296">
        <f>T30+T32+T34+T36+T38+T40</f>
        <v>0</v>
      </c>
      <c r="Z29" s="298">
        <f>U30+U32+U34+U36+U38+U40</f>
        <v>0</v>
      </c>
      <c r="AA29" s="291">
        <f>V30+V32+V34+V36+V38+V40</f>
        <v>0</v>
      </c>
      <c r="AB29" s="291">
        <f>W30+W32+W34+W36+W38+W40</f>
        <v>0.2</v>
      </c>
      <c r="AC29" s="507"/>
      <c r="AD29" s="592" t="s">
        <v>745</v>
      </c>
      <c r="AE29" s="277" t="str">
        <f t="shared" ref="AE29" si="17">+IF(O30&gt;O29,"SUPERADA",IF(O30=O29,"EQUILIBRADA",IF(O30&lt;O29,"PARA MEJORAR")))</f>
        <v>EQUILIBRADA</v>
      </c>
      <c r="AF29" s="278" t="str">
        <f>IF(COUNTIF(AE29:AE40,"PARA MEJORAR")&gt;=1,"PARA MEJORAR","BIEN")</f>
        <v>PARA MEJORAR</v>
      </c>
      <c r="AG29" s="278"/>
      <c r="AH29" s="278"/>
      <c r="AI29" s="679"/>
      <c r="AJ29" s="29"/>
      <c r="AK29" s="30"/>
      <c r="AL29" s="30"/>
      <c r="AM29" s="30"/>
      <c r="AN29" s="30"/>
      <c r="AO29" s="31"/>
    </row>
    <row r="30" spans="1:41" ht="39.950000000000003" customHeight="1" thickBot="1" x14ac:dyDescent="0.25">
      <c r="A30" s="663"/>
      <c r="B30" s="665"/>
      <c r="C30" s="551"/>
      <c r="D30" s="554"/>
      <c r="E30" s="557"/>
      <c r="F30" s="560"/>
      <c r="G30" s="563"/>
      <c r="H30" s="566"/>
      <c r="I30" s="650"/>
      <c r="J30" s="596"/>
      <c r="K30" s="627"/>
      <c r="L30" s="617"/>
      <c r="M30" s="548"/>
      <c r="N30" s="23" t="s">
        <v>53</v>
      </c>
      <c r="O30" s="53">
        <v>0</v>
      </c>
      <c r="P30" s="25">
        <v>0</v>
      </c>
      <c r="Q30" s="25">
        <v>0</v>
      </c>
      <c r="R30" s="25">
        <v>0</v>
      </c>
      <c r="S30" s="26">
        <f>SUM(O30:O30)*M29</f>
        <v>0</v>
      </c>
      <c r="T30" s="27">
        <f>SUM(P30:P30)*M29</f>
        <v>0</v>
      </c>
      <c r="U30" s="27">
        <f>SUM(Q30:Q30)*M29</f>
        <v>0</v>
      </c>
      <c r="V30" s="27">
        <f>SUM(R30:R30)*M29</f>
        <v>0</v>
      </c>
      <c r="W30" s="28">
        <f>MAX(S30:V30)</f>
        <v>0</v>
      </c>
      <c r="X30" s="295"/>
      <c r="Y30" s="297"/>
      <c r="Z30" s="299"/>
      <c r="AA30" s="292"/>
      <c r="AB30" s="292"/>
      <c r="AC30" s="507"/>
      <c r="AD30" s="593"/>
      <c r="AE30" s="279"/>
      <c r="AF30" s="278"/>
      <c r="AG30" s="278"/>
      <c r="AH30" s="278"/>
      <c r="AI30" s="679"/>
      <c r="AJ30" s="42"/>
      <c r="AK30" s="247"/>
      <c r="AL30" s="247"/>
      <c r="AM30" s="247"/>
      <c r="AN30" s="247"/>
      <c r="AO30" s="43"/>
    </row>
    <row r="31" spans="1:41" ht="39.950000000000003" customHeight="1" x14ac:dyDescent="0.2">
      <c r="A31" s="663"/>
      <c r="B31" s="665"/>
      <c r="C31" s="551"/>
      <c r="D31" s="554"/>
      <c r="E31" s="557"/>
      <c r="F31" s="560"/>
      <c r="G31" s="563"/>
      <c r="H31" s="566"/>
      <c r="I31" s="650"/>
      <c r="J31" s="596"/>
      <c r="K31" s="627"/>
      <c r="L31" s="617" t="s">
        <v>746</v>
      </c>
      <c r="M31" s="548">
        <v>0.2</v>
      </c>
      <c r="N31" s="32" t="s">
        <v>49</v>
      </c>
      <c r="O31" s="51">
        <v>0.5</v>
      </c>
      <c r="P31" s="34">
        <v>1</v>
      </c>
      <c r="Q31" s="35">
        <v>1</v>
      </c>
      <c r="R31" s="36">
        <v>1</v>
      </c>
      <c r="S31" s="37">
        <f>SUM(O31:O31)*M31</f>
        <v>0.1</v>
      </c>
      <c r="T31" s="38">
        <f>SUM(P31:P31)*M31</f>
        <v>0.2</v>
      </c>
      <c r="U31" s="38">
        <f>SUM(Q31:Q31)*M31</f>
        <v>0.2</v>
      </c>
      <c r="V31" s="38">
        <f>SUM(R31:R31)*M31</f>
        <v>0.2</v>
      </c>
      <c r="W31" s="52">
        <v>0.2</v>
      </c>
      <c r="X31" s="295"/>
      <c r="Y31" s="297"/>
      <c r="Z31" s="299"/>
      <c r="AA31" s="292"/>
      <c r="AB31" s="292"/>
      <c r="AC31" s="507"/>
      <c r="AD31" s="593"/>
      <c r="AE31" s="277" t="str">
        <f t="shared" ref="AE31" si="18">+IF(O32&gt;O31,"SUPERADA",IF(O32=O31,"EQUILIBRADA",IF(O32&lt;O31,"PARA MEJORAR")))</f>
        <v>PARA MEJORAR</v>
      </c>
      <c r="AF31" s="278"/>
      <c r="AG31" s="278"/>
      <c r="AH31" s="278"/>
      <c r="AI31" s="679"/>
      <c r="AJ31" s="42"/>
      <c r="AK31" s="247"/>
      <c r="AL31" s="247"/>
      <c r="AM31" s="247"/>
      <c r="AN31" s="247"/>
      <c r="AO31" s="43"/>
    </row>
    <row r="32" spans="1:41" ht="39.950000000000003" customHeight="1" thickBot="1" x14ac:dyDescent="0.25">
      <c r="A32" s="663"/>
      <c r="B32" s="665"/>
      <c r="C32" s="551"/>
      <c r="D32" s="554"/>
      <c r="E32" s="557"/>
      <c r="F32" s="560"/>
      <c r="G32" s="563"/>
      <c r="H32" s="566"/>
      <c r="I32" s="650"/>
      <c r="J32" s="596"/>
      <c r="K32" s="627"/>
      <c r="L32" s="617"/>
      <c r="M32" s="548"/>
      <c r="N32" s="23" t="s">
        <v>53</v>
      </c>
      <c r="O32" s="53">
        <v>0</v>
      </c>
      <c r="P32" s="25">
        <v>0</v>
      </c>
      <c r="Q32" s="25">
        <v>0</v>
      </c>
      <c r="R32" s="25">
        <v>0</v>
      </c>
      <c r="S32" s="26">
        <f>SUM(O32:O32)*M31</f>
        <v>0</v>
      </c>
      <c r="T32" s="27">
        <f>SUM(P32:P32)*M31</f>
        <v>0</v>
      </c>
      <c r="U32" s="27">
        <f>SUM(Q32:Q32)*M31</f>
        <v>0</v>
      </c>
      <c r="V32" s="27">
        <f>SUM(R32:R32)*M31</f>
        <v>0</v>
      </c>
      <c r="W32" s="54">
        <v>0</v>
      </c>
      <c r="X32" s="295"/>
      <c r="Y32" s="297"/>
      <c r="Z32" s="299"/>
      <c r="AA32" s="292"/>
      <c r="AB32" s="292"/>
      <c r="AC32" s="507"/>
      <c r="AD32" s="593"/>
      <c r="AE32" s="279"/>
      <c r="AF32" s="278"/>
      <c r="AG32" s="278"/>
      <c r="AH32" s="278"/>
      <c r="AI32" s="679"/>
      <c r="AJ32" s="42"/>
      <c r="AK32" s="247"/>
      <c r="AL32" s="247"/>
      <c r="AM32" s="247"/>
      <c r="AN32" s="247"/>
      <c r="AO32" s="43"/>
    </row>
    <row r="33" spans="1:41" ht="39.950000000000003" customHeight="1" x14ac:dyDescent="0.2">
      <c r="A33" s="663"/>
      <c r="B33" s="665"/>
      <c r="C33" s="551"/>
      <c r="D33" s="554"/>
      <c r="E33" s="557"/>
      <c r="F33" s="560"/>
      <c r="G33" s="563"/>
      <c r="H33" s="566"/>
      <c r="I33" s="650"/>
      <c r="J33" s="596"/>
      <c r="K33" s="627"/>
      <c r="L33" s="617" t="s">
        <v>747</v>
      </c>
      <c r="M33" s="548">
        <v>0.2</v>
      </c>
      <c r="N33" s="32" t="s">
        <v>49</v>
      </c>
      <c r="O33" s="51">
        <v>0.25</v>
      </c>
      <c r="P33" s="34">
        <v>0.5</v>
      </c>
      <c r="Q33" s="35">
        <v>0.75</v>
      </c>
      <c r="R33" s="36">
        <v>1</v>
      </c>
      <c r="S33" s="37">
        <f>SUM(O33:O33)*M33</f>
        <v>0.05</v>
      </c>
      <c r="T33" s="38">
        <f>SUM(P33:P33)*M33</f>
        <v>0.1</v>
      </c>
      <c r="U33" s="38">
        <f>SUM(Q33:Q33)*M33</f>
        <v>0.15000000000000002</v>
      </c>
      <c r="V33" s="38">
        <f>SUM(R33:R33)*M33</f>
        <v>0.2</v>
      </c>
      <c r="W33" s="52">
        <v>0.2</v>
      </c>
      <c r="X33" s="295"/>
      <c r="Y33" s="297"/>
      <c r="Z33" s="299"/>
      <c r="AA33" s="292"/>
      <c r="AB33" s="292"/>
      <c r="AC33" s="507"/>
      <c r="AD33" s="593"/>
      <c r="AE33" s="277" t="str">
        <f t="shared" ref="AE33" si="19">+IF(O34&gt;O33,"SUPERADA",IF(O34=O33,"EQUILIBRADA",IF(O34&lt;O33,"PARA MEJORAR")))</f>
        <v>PARA MEJORAR</v>
      </c>
      <c r="AF33" s="278"/>
      <c r="AG33" s="278"/>
      <c r="AH33" s="278"/>
      <c r="AI33" s="679"/>
      <c r="AJ33" s="42"/>
      <c r="AK33" s="247"/>
      <c r="AL33" s="247"/>
      <c r="AM33" s="247"/>
      <c r="AN33" s="247"/>
      <c r="AO33" s="43"/>
    </row>
    <row r="34" spans="1:41" ht="39.950000000000003" customHeight="1" thickBot="1" x14ac:dyDescent="0.25">
      <c r="A34" s="663"/>
      <c r="B34" s="665"/>
      <c r="C34" s="551"/>
      <c r="D34" s="554"/>
      <c r="E34" s="557"/>
      <c r="F34" s="560"/>
      <c r="G34" s="563"/>
      <c r="H34" s="566"/>
      <c r="I34" s="650"/>
      <c r="J34" s="596"/>
      <c r="K34" s="627"/>
      <c r="L34" s="617"/>
      <c r="M34" s="548"/>
      <c r="N34" s="23" t="s">
        <v>53</v>
      </c>
      <c r="O34" s="53">
        <v>0</v>
      </c>
      <c r="P34" s="25">
        <v>0</v>
      </c>
      <c r="Q34" s="25">
        <v>0</v>
      </c>
      <c r="R34" s="25">
        <v>0</v>
      </c>
      <c r="S34" s="26">
        <f>SUM(O34:O34)*M33</f>
        <v>0</v>
      </c>
      <c r="T34" s="27">
        <f>SUM(P34:P34)*M33</f>
        <v>0</v>
      </c>
      <c r="U34" s="27">
        <f>SUM(Q34:Q34)*M33</f>
        <v>0</v>
      </c>
      <c r="V34" s="27">
        <f>SUM(R34:R34)*M33</f>
        <v>0</v>
      </c>
      <c r="W34" s="54">
        <v>0.2</v>
      </c>
      <c r="X34" s="295"/>
      <c r="Y34" s="297"/>
      <c r="Z34" s="299"/>
      <c r="AA34" s="292"/>
      <c r="AB34" s="292"/>
      <c r="AC34" s="507"/>
      <c r="AD34" s="593"/>
      <c r="AE34" s="279"/>
      <c r="AF34" s="278"/>
      <c r="AG34" s="278"/>
      <c r="AH34" s="278"/>
      <c r="AI34" s="679"/>
      <c r="AJ34" s="42"/>
      <c r="AK34" s="247"/>
      <c r="AL34" s="247"/>
      <c r="AM34" s="247"/>
      <c r="AN34" s="247"/>
      <c r="AO34" s="43"/>
    </row>
    <row r="35" spans="1:41" ht="39.950000000000003" customHeight="1" x14ac:dyDescent="0.2">
      <c r="A35" s="663"/>
      <c r="B35" s="665"/>
      <c r="C35" s="551"/>
      <c r="D35" s="554"/>
      <c r="E35" s="557"/>
      <c r="F35" s="560"/>
      <c r="G35" s="563"/>
      <c r="H35" s="566"/>
      <c r="I35" s="650"/>
      <c r="J35" s="596"/>
      <c r="K35" s="627"/>
      <c r="L35" s="617" t="s">
        <v>748</v>
      </c>
      <c r="M35" s="548">
        <v>0.1</v>
      </c>
      <c r="N35" s="32" t="s">
        <v>49</v>
      </c>
      <c r="O35" s="51">
        <v>0.25</v>
      </c>
      <c r="P35" s="34">
        <v>0.75</v>
      </c>
      <c r="Q35" s="35">
        <v>1</v>
      </c>
      <c r="R35" s="36">
        <v>1</v>
      </c>
      <c r="S35" s="37">
        <f>SUM(O35:O35)*M35</f>
        <v>2.5000000000000001E-2</v>
      </c>
      <c r="T35" s="38">
        <f>SUM(P35:P35)*M35</f>
        <v>7.5000000000000011E-2</v>
      </c>
      <c r="U35" s="38">
        <f>SUM(Q35:Q35)*M35</f>
        <v>0.1</v>
      </c>
      <c r="V35" s="38">
        <f>SUM(R35:R35)*M35</f>
        <v>0.1</v>
      </c>
      <c r="W35" s="52">
        <v>0.1</v>
      </c>
      <c r="X35" s="295"/>
      <c r="Y35" s="297"/>
      <c r="Z35" s="299"/>
      <c r="AA35" s="292"/>
      <c r="AB35" s="292"/>
      <c r="AC35" s="507"/>
      <c r="AD35" s="593"/>
      <c r="AE35" s="277" t="str">
        <f t="shared" ref="AE35" si="20">+IF(O36&gt;O35,"SUPERADA",IF(O36=O35,"EQUILIBRADA",IF(O36&lt;O35,"PARA MEJORAR")))</f>
        <v>PARA MEJORAR</v>
      </c>
      <c r="AF35" s="278"/>
      <c r="AG35" s="278"/>
      <c r="AH35" s="278"/>
      <c r="AI35" s="679"/>
      <c r="AJ35" s="42"/>
      <c r="AK35" s="247"/>
      <c r="AL35" s="247"/>
      <c r="AM35" s="247"/>
      <c r="AN35" s="247"/>
      <c r="AO35" s="43"/>
    </row>
    <row r="36" spans="1:41" ht="39.950000000000003" customHeight="1" thickBot="1" x14ac:dyDescent="0.25">
      <c r="A36" s="663"/>
      <c r="B36" s="665"/>
      <c r="C36" s="551"/>
      <c r="D36" s="554"/>
      <c r="E36" s="557"/>
      <c r="F36" s="560"/>
      <c r="G36" s="563"/>
      <c r="H36" s="566"/>
      <c r="I36" s="650"/>
      <c r="J36" s="596"/>
      <c r="K36" s="627"/>
      <c r="L36" s="617"/>
      <c r="M36" s="548"/>
      <c r="N36" s="23" t="s">
        <v>53</v>
      </c>
      <c r="O36" s="53">
        <v>0</v>
      </c>
      <c r="P36" s="25">
        <v>0</v>
      </c>
      <c r="Q36" s="25">
        <v>0</v>
      </c>
      <c r="R36" s="25">
        <v>0</v>
      </c>
      <c r="S36" s="26">
        <f>SUM(O36:O36)*M35</f>
        <v>0</v>
      </c>
      <c r="T36" s="27">
        <f>SUM(P36:P36)*M35</f>
        <v>0</v>
      </c>
      <c r="U36" s="27">
        <f>SUM(Q36:Q36)*M35</f>
        <v>0</v>
      </c>
      <c r="V36" s="27">
        <f>SUM(R36:R36)*M35</f>
        <v>0</v>
      </c>
      <c r="W36" s="54">
        <v>0</v>
      </c>
      <c r="X36" s="295"/>
      <c r="Y36" s="297"/>
      <c r="Z36" s="299"/>
      <c r="AA36" s="292"/>
      <c r="AB36" s="292"/>
      <c r="AC36" s="507"/>
      <c r="AD36" s="593"/>
      <c r="AE36" s="279"/>
      <c r="AF36" s="278"/>
      <c r="AG36" s="278"/>
      <c r="AH36" s="278"/>
      <c r="AI36" s="679"/>
      <c r="AJ36" s="42"/>
      <c r="AK36" s="247"/>
      <c r="AL36" s="247"/>
      <c r="AM36" s="247"/>
      <c r="AN36" s="247"/>
      <c r="AO36" s="43"/>
    </row>
    <row r="37" spans="1:41" ht="39.950000000000003" customHeight="1" x14ac:dyDescent="0.2">
      <c r="A37" s="663"/>
      <c r="B37" s="665"/>
      <c r="C37" s="551"/>
      <c r="D37" s="554"/>
      <c r="E37" s="557"/>
      <c r="F37" s="560"/>
      <c r="G37" s="563"/>
      <c r="H37" s="566"/>
      <c r="I37" s="650"/>
      <c r="J37" s="596"/>
      <c r="K37" s="627"/>
      <c r="L37" s="617" t="s">
        <v>749</v>
      </c>
      <c r="M37" s="548">
        <v>0.2</v>
      </c>
      <c r="N37" s="32" t="s">
        <v>49</v>
      </c>
      <c r="O37" s="51">
        <v>0.25</v>
      </c>
      <c r="P37" s="34">
        <v>0.75</v>
      </c>
      <c r="Q37" s="35">
        <v>1</v>
      </c>
      <c r="R37" s="36">
        <v>1</v>
      </c>
      <c r="S37" s="37">
        <f>SUM(O37:O37)*M37</f>
        <v>0.05</v>
      </c>
      <c r="T37" s="38">
        <f>SUM(P37:P37)*M37</f>
        <v>0.15000000000000002</v>
      </c>
      <c r="U37" s="38">
        <f>SUM(Q37:Q37)*M37</f>
        <v>0.2</v>
      </c>
      <c r="V37" s="38">
        <f>SUM(R37:R37)*M37</f>
        <v>0.2</v>
      </c>
      <c r="W37" s="52">
        <v>0.2</v>
      </c>
      <c r="X37" s="295"/>
      <c r="Y37" s="297"/>
      <c r="Z37" s="299"/>
      <c r="AA37" s="292"/>
      <c r="AB37" s="292"/>
      <c r="AC37" s="507"/>
      <c r="AD37" s="593"/>
      <c r="AE37" s="277" t="str">
        <f t="shared" ref="AE37" si="21">+IF(O38&gt;O37,"SUPERADA",IF(O38=O37,"EQUILIBRADA",IF(O38&lt;O37,"PARA MEJORAR")))</f>
        <v>PARA MEJORAR</v>
      </c>
      <c r="AF37" s="278"/>
      <c r="AG37" s="278"/>
      <c r="AH37" s="278"/>
      <c r="AI37" s="679"/>
      <c r="AJ37" s="42"/>
      <c r="AK37" s="247"/>
      <c r="AL37" s="247"/>
      <c r="AM37" s="247"/>
      <c r="AN37" s="247"/>
      <c r="AO37" s="43"/>
    </row>
    <row r="38" spans="1:41" ht="39.950000000000003" customHeight="1" thickBot="1" x14ac:dyDescent="0.25">
      <c r="A38" s="663"/>
      <c r="B38" s="665"/>
      <c r="C38" s="551"/>
      <c r="D38" s="554"/>
      <c r="E38" s="557"/>
      <c r="F38" s="560"/>
      <c r="G38" s="563"/>
      <c r="H38" s="566"/>
      <c r="I38" s="650"/>
      <c r="J38" s="596"/>
      <c r="K38" s="627"/>
      <c r="L38" s="617"/>
      <c r="M38" s="548"/>
      <c r="N38" s="23" t="s">
        <v>53</v>
      </c>
      <c r="O38" s="53">
        <v>0</v>
      </c>
      <c r="P38" s="25">
        <v>0</v>
      </c>
      <c r="Q38" s="55">
        <v>0</v>
      </c>
      <c r="R38" s="56">
        <v>0</v>
      </c>
      <c r="S38" s="26">
        <f>SUM(O38:O38)*M37</f>
        <v>0</v>
      </c>
      <c r="T38" s="27">
        <f>SUM(P38:P38)*M37</f>
        <v>0</v>
      </c>
      <c r="U38" s="27">
        <f>SUM(Q38:Q38)*M37</f>
        <v>0</v>
      </c>
      <c r="V38" s="27">
        <f>SUM(R38:R38)*M37</f>
        <v>0</v>
      </c>
      <c r="W38" s="54">
        <v>0</v>
      </c>
      <c r="X38" s="295"/>
      <c r="Y38" s="297"/>
      <c r="Z38" s="299"/>
      <c r="AA38" s="292"/>
      <c r="AB38" s="292"/>
      <c r="AC38" s="507"/>
      <c r="AD38" s="593"/>
      <c r="AE38" s="279"/>
      <c r="AF38" s="278"/>
      <c r="AG38" s="278"/>
      <c r="AH38" s="278"/>
      <c r="AI38" s="679"/>
      <c r="AJ38" s="42"/>
      <c r="AK38" s="247"/>
      <c r="AL38" s="247"/>
      <c r="AM38" s="247"/>
      <c r="AN38" s="247"/>
      <c r="AO38" s="43"/>
    </row>
    <row r="39" spans="1:41" ht="39.950000000000003" customHeight="1" x14ac:dyDescent="0.2">
      <c r="A39" s="663"/>
      <c r="B39" s="665"/>
      <c r="C39" s="551"/>
      <c r="D39" s="554"/>
      <c r="E39" s="557"/>
      <c r="F39" s="560"/>
      <c r="G39" s="563"/>
      <c r="H39" s="566"/>
      <c r="I39" s="650"/>
      <c r="J39" s="596"/>
      <c r="K39" s="627"/>
      <c r="L39" s="617" t="s">
        <v>750</v>
      </c>
      <c r="M39" s="548">
        <v>0.2</v>
      </c>
      <c r="N39" s="32" t="s">
        <v>49</v>
      </c>
      <c r="O39" s="51">
        <v>0</v>
      </c>
      <c r="P39" s="34">
        <v>0</v>
      </c>
      <c r="Q39" s="35">
        <v>0.75</v>
      </c>
      <c r="R39" s="36">
        <v>1</v>
      </c>
      <c r="S39" s="37">
        <f>SUM(O39:O39)*M39</f>
        <v>0</v>
      </c>
      <c r="T39" s="38">
        <f>SUM(P39:P39)*M39</f>
        <v>0</v>
      </c>
      <c r="U39" s="38">
        <f>SUM(Q39:Q39)*M39</f>
        <v>0.15000000000000002</v>
      </c>
      <c r="V39" s="38">
        <f>SUM(R39:R39)*M39</f>
        <v>0.2</v>
      </c>
      <c r="W39" s="52">
        <v>0.2</v>
      </c>
      <c r="X39" s="295"/>
      <c r="Y39" s="297"/>
      <c r="Z39" s="299"/>
      <c r="AA39" s="292"/>
      <c r="AB39" s="292"/>
      <c r="AC39" s="507"/>
      <c r="AD39" s="593"/>
      <c r="AE39" s="277" t="str">
        <f t="shared" ref="AE39" si="22">+IF(O40&gt;O39,"SUPERADA",IF(O40=O39,"EQUILIBRADA",IF(O40&lt;O39,"PARA MEJORAR")))</f>
        <v>EQUILIBRADA</v>
      </c>
      <c r="AF39" s="278"/>
      <c r="AG39" s="278"/>
      <c r="AH39" s="278"/>
      <c r="AI39" s="679"/>
      <c r="AJ39" s="42"/>
      <c r="AK39" s="247"/>
      <c r="AL39" s="247"/>
      <c r="AM39" s="247"/>
      <c r="AN39" s="247"/>
      <c r="AO39" s="43"/>
    </row>
    <row r="40" spans="1:41" ht="39.950000000000003" customHeight="1" thickBot="1" x14ac:dyDescent="0.25">
      <c r="A40" s="663"/>
      <c r="B40" s="665"/>
      <c r="C40" s="551"/>
      <c r="D40" s="554"/>
      <c r="E40" s="557"/>
      <c r="F40" s="560"/>
      <c r="G40" s="564"/>
      <c r="H40" s="567"/>
      <c r="I40" s="651"/>
      <c r="J40" s="597"/>
      <c r="K40" s="628"/>
      <c r="L40" s="618"/>
      <c r="M40" s="549"/>
      <c r="N40" s="45" t="s">
        <v>53</v>
      </c>
      <c r="O40" s="57">
        <v>0</v>
      </c>
      <c r="P40" s="47">
        <v>0</v>
      </c>
      <c r="Q40" s="58">
        <v>0</v>
      </c>
      <c r="R40" s="59">
        <v>0</v>
      </c>
      <c r="S40" s="26">
        <f>SUM(O40:O40)*M39</f>
        <v>0</v>
      </c>
      <c r="T40" s="27">
        <f>SUM(P40:P40)*M39</f>
        <v>0</v>
      </c>
      <c r="U40" s="27">
        <f>SUM(Q40:Q40)*M39</f>
        <v>0</v>
      </c>
      <c r="V40" s="27">
        <f>SUM(R40:R40)*M39</f>
        <v>0</v>
      </c>
      <c r="W40" s="60">
        <v>0</v>
      </c>
      <c r="X40" s="461"/>
      <c r="Y40" s="300"/>
      <c r="Z40" s="462"/>
      <c r="AA40" s="293"/>
      <c r="AB40" s="293"/>
      <c r="AC40" s="507"/>
      <c r="AD40" s="594"/>
      <c r="AE40" s="279"/>
      <c r="AF40" s="279"/>
      <c r="AG40" s="278"/>
      <c r="AH40" s="278"/>
      <c r="AI40" s="679"/>
      <c r="AJ40" s="42"/>
      <c r="AK40" s="247"/>
      <c r="AL40" s="247"/>
      <c r="AM40" s="247"/>
      <c r="AN40" s="247"/>
      <c r="AO40" s="43"/>
    </row>
    <row r="41" spans="1:41" ht="39.950000000000003" customHeight="1" x14ac:dyDescent="0.2">
      <c r="A41" s="663"/>
      <c r="B41" s="665"/>
      <c r="C41" s="551"/>
      <c r="D41" s="554"/>
      <c r="E41" s="557"/>
      <c r="F41" s="560"/>
      <c r="G41" s="562" t="s">
        <v>751</v>
      </c>
      <c r="H41" s="565">
        <v>5</v>
      </c>
      <c r="I41" s="595" t="s">
        <v>752</v>
      </c>
      <c r="J41" s="595" t="s">
        <v>753</v>
      </c>
      <c r="K41" s="601">
        <f>((Q50*M49+Q46*M45+Q44*M43+Q42*M41)/100%)</f>
        <v>0</v>
      </c>
      <c r="L41" s="604" t="s">
        <v>754</v>
      </c>
      <c r="M41" s="605">
        <v>0.2</v>
      </c>
      <c r="N41" s="14" t="s">
        <v>49</v>
      </c>
      <c r="O41" s="15">
        <v>0.25</v>
      </c>
      <c r="P41" s="16">
        <v>0.5</v>
      </c>
      <c r="Q41" s="17">
        <v>0.75</v>
      </c>
      <c r="R41" s="18">
        <v>1</v>
      </c>
      <c r="S41" s="19">
        <f>SUM(O41:O41)*M41</f>
        <v>0.05</v>
      </c>
      <c r="T41" s="20">
        <f>SUM(P41:P41)*M41</f>
        <v>0.1</v>
      </c>
      <c r="U41" s="20">
        <f>SUM(Q41:Q41)*M41</f>
        <v>0.15000000000000002</v>
      </c>
      <c r="V41" s="20">
        <f>SUM(R41:R41)*M41</f>
        <v>0.2</v>
      </c>
      <c r="W41" s="21">
        <f t="shared" si="2"/>
        <v>0.2</v>
      </c>
      <c r="X41" s="294">
        <f>+S42+S44+S46+S50+S48</f>
        <v>0</v>
      </c>
      <c r="Y41" s="296">
        <f t="shared" ref="Y41:AB41" si="23">+T42+T44+T46+T50+T48</f>
        <v>0</v>
      </c>
      <c r="Z41" s="298">
        <f t="shared" si="23"/>
        <v>0</v>
      </c>
      <c r="AA41" s="291">
        <f t="shared" si="23"/>
        <v>0</v>
      </c>
      <c r="AB41" s="291">
        <f t="shared" si="23"/>
        <v>0</v>
      </c>
      <c r="AC41" s="507"/>
      <c r="AD41" s="592" t="s">
        <v>755</v>
      </c>
      <c r="AE41" s="277" t="str">
        <f t="shared" ref="AE41" si="24">+IF(O42&gt;O41,"SUPERADA",IF(O42=O41,"EQUILIBRADA",IF(O42&lt;O41,"PARA MEJORAR")))</f>
        <v>PARA MEJORAR</v>
      </c>
      <c r="AF41" s="277" t="str">
        <f>IF(COUNTIF(AE41:AE50,"PARA MEJORAR")&gt;=1,"PARA MEJORAR","BIEN")</f>
        <v>PARA MEJORAR</v>
      </c>
      <c r="AG41" s="278"/>
      <c r="AH41" s="278"/>
      <c r="AI41" s="679"/>
      <c r="AJ41" s="29"/>
      <c r="AK41" s="30"/>
      <c r="AL41" s="30"/>
      <c r="AM41" s="30"/>
      <c r="AN41" s="30"/>
      <c r="AO41" s="31"/>
    </row>
    <row r="42" spans="1:41" ht="39.950000000000003" customHeight="1" thickBot="1" x14ac:dyDescent="0.25">
      <c r="A42" s="663"/>
      <c r="B42" s="665"/>
      <c r="C42" s="551"/>
      <c r="D42" s="554"/>
      <c r="E42" s="557"/>
      <c r="F42" s="560"/>
      <c r="G42" s="563"/>
      <c r="H42" s="566"/>
      <c r="I42" s="596"/>
      <c r="J42" s="596"/>
      <c r="K42" s="602"/>
      <c r="L42" s="587"/>
      <c r="M42" s="548"/>
      <c r="N42" s="23" t="s">
        <v>53</v>
      </c>
      <c r="O42" s="24">
        <v>0</v>
      </c>
      <c r="P42" s="25">
        <v>0</v>
      </c>
      <c r="Q42" s="55">
        <v>0</v>
      </c>
      <c r="R42" s="56">
        <v>0</v>
      </c>
      <c r="S42" s="26">
        <f>SUM(O42:O42)*M41</f>
        <v>0</v>
      </c>
      <c r="T42" s="27">
        <f>SUM(P42:P42)*M41</f>
        <v>0</v>
      </c>
      <c r="U42" s="27">
        <f>SUM(Q42:Q42)*M41</f>
        <v>0</v>
      </c>
      <c r="V42" s="27">
        <f>SUM(R42:R42)*M41</f>
        <v>0</v>
      </c>
      <c r="W42" s="28">
        <f t="shared" si="2"/>
        <v>0</v>
      </c>
      <c r="X42" s="295"/>
      <c r="Y42" s="297"/>
      <c r="Z42" s="299"/>
      <c r="AA42" s="292"/>
      <c r="AB42" s="292"/>
      <c r="AC42" s="507"/>
      <c r="AD42" s="593"/>
      <c r="AE42" s="279"/>
      <c r="AF42" s="278"/>
      <c r="AG42" s="278"/>
      <c r="AH42" s="278"/>
      <c r="AI42" s="679"/>
      <c r="AJ42" s="42"/>
      <c r="AK42" s="247"/>
      <c r="AL42" s="247"/>
      <c r="AM42" s="247"/>
      <c r="AN42" s="247"/>
      <c r="AO42" s="43"/>
    </row>
    <row r="43" spans="1:41" ht="39.950000000000003" customHeight="1" x14ac:dyDescent="0.2">
      <c r="A43" s="663"/>
      <c r="B43" s="665"/>
      <c r="C43" s="551"/>
      <c r="D43" s="554"/>
      <c r="E43" s="557"/>
      <c r="F43" s="560"/>
      <c r="G43" s="563"/>
      <c r="H43" s="566"/>
      <c r="I43" s="596"/>
      <c r="J43" s="596"/>
      <c r="K43" s="602"/>
      <c r="L43" s="587" t="s">
        <v>756</v>
      </c>
      <c r="M43" s="548">
        <v>0.2</v>
      </c>
      <c r="N43" s="44" t="s">
        <v>49</v>
      </c>
      <c r="O43" s="33">
        <v>0.25</v>
      </c>
      <c r="P43" s="34">
        <v>0.5</v>
      </c>
      <c r="Q43" s="35">
        <v>0.75</v>
      </c>
      <c r="R43" s="36">
        <v>1</v>
      </c>
      <c r="S43" s="37">
        <f>SUM(O43:O43)*M43</f>
        <v>0.05</v>
      </c>
      <c r="T43" s="38">
        <f>SUM(P43:P43)*M43</f>
        <v>0.1</v>
      </c>
      <c r="U43" s="38">
        <f>SUM(Q43:Q43)*M43</f>
        <v>0.15000000000000002</v>
      </c>
      <c r="V43" s="38">
        <f>SUM(R43:R43)*M43</f>
        <v>0.2</v>
      </c>
      <c r="W43" s="63">
        <f>MAX(S43:V43)</f>
        <v>0.2</v>
      </c>
      <c r="X43" s="295"/>
      <c r="Y43" s="297"/>
      <c r="Z43" s="299"/>
      <c r="AA43" s="292"/>
      <c r="AB43" s="292"/>
      <c r="AC43" s="507"/>
      <c r="AD43" s="593"/>
      <c r="AE43" s="277" t="str">
        <f t="shared" ref="AE43" si="25">+IF(O44&gt;O43,"SUPERADA",IF(O44=O43,"EQUILIBRADA",IF(O44&lt;O43,"PARA MEJORAR")))</f>
        <v>PARA MEJORAR</v>
      </c>
      <c r="AF43" s="278"/>
      <c r="AG43" s="278"/>
      <c r="AH43" s="278"/>
      <c r="AI43" s="679"/>
      <c r="AJ43" s="42"/>
      <c r="AK43" s="247"/>
      <c r="AL43" s="247"/>
      <c r="AM43" s="247"/>
      <c r="AN43" s="247"/>
      <c r="AO43" s="43"/>
    </row>
    <row r="44" spans="1:41" ht="39.950000000000003" customHeight="1" thickBot="1" x14ac:dyDescent="0.25">
      <c r="A44" s="663"/>
      <c r="B44" s="665"/>
      <c r="C44" s="551"/>
      <c r="D44" s="554"/>
      <c r="E44" s="557"/>
      <c r="F44" s="560"/>
      <c r="G44" s="563"/>
      <c r="H44" s="566"/>
      <c r="I44" s="596"/>
      <c r="J44" s="596"/>
      <c r="K44" s="602"/>
      <c r="L44" s="587" t="s">
        <v>757</v>
      </c>
      <c r="M44" s="548"/>
      <c r="N44" s="23" t="s">
        <v>53</v>
      </c>
      <c r="O44" s="24">
        <v>0</v>
      </c>
      <c r="P44" s="25">
        <v>0</v>
      </c>
      <c r="Q44" s="55">
        <v>0</v>
      </c>
      <c r="R44" s="56">
        <v>0</v>
      </c>
      <c r="S44" s="26">
        <f>SUM(O44:O44)*M43</f>
        <v>0</v>
      </c>
      <c r="T44" s="27">
        <f>SUM(P44:P44)*M43</f>
        <v>0</v>
      </c>
      <c r="U44" s="27">
        <f>SUM(Q44:Q44)*M43</f>
        <v>0</v>
      </c>
      <c r="V44" s="27">
        <f>SUM(R44:R44)*M43</f>
        <v>0</v>
      </c>
      <c r="W44" s="28">
        <f>MAX(S44:V44)</f>
        <v>0</v>
      </c>
      <c r="X44" s="295"/>
      <c r="Y44" s="297"/>
      <c r="Z44" s="299"/>
      <c r="AA44" s="292"/>
      <c r="AB44" s="292"/>
      <c r="AC44" s="507"/>
      <c r="AD44" s="593"/>
      <c r="AE44" s="279"/>
      <c r="AF44" s="278"/>
      <c r="AG44" s="278"/>
      <c r="AH44" s="278"/>
      <c r="AI44" s="679"/>
      <c r="AJ44" s="42"/>
      <c r="AK44" s="247"/>
      <c r="AL44" s="247"/>
      <c r="AM44" s="247"/>
      <c r="AN44" s="247"/>
      <c r="AO44" s="43"/>
    </row>
    <row r="45" spans="1:41" ht="39.950000000000003" customHeight="1" x14ac:dyDescent="0.2">
      <c r="A45" s="663"/>
      <c r="B45" s="665"/>
      <c r="C45" s="551"/>
      <c r="D45" s="554"/>
      <c r="E45" s="557"/>
      <c r="F45" s="560"/>
      <c r="G45" s="563"/>
      <c r="H45" s="566"/>
      <c r="I45" s="596"/>
      <c r="J45" s="596"/>
      <c r="K45" s="602"/>
      <c r="L45" s="587" t="s">
        <v>758</v>
      </c>
      <c r="M45" s="548">
        <v>0.2</v>
      </c>
      <c r="N45" s="44" t="s">
        <v>49</v>
      </c>
      <c r="O45" s="33">
        <v>0.25</v>
      </c>
      <c r="P45" s="34">
        <v>0.5</v>
      </c>
      <c r="Q45" s="35">
        <v>0.75</v>
      </c>
      <c r="R45" s="36">
        <v>1</v>
      </c>
      <c r="S45" s="37">
        <f>SUM(O45:O45)*M45</f>
        <v>0.05</v>
      </c>
      <c r="T45" s="38">
        <f>SUM(P45:P45)*M45</f>
        <v>0.1</v>
      </c>
      <c r="U45" s="38">
        <f>SUM(Q45:Q45)*M45</f>
        <v>0.15000000000000002</v>
      </c>
      <c r="V45" s="38">
        <f>SUM(R45:R45)*M45</f>
        <v>0.2</v>
      </c>
      <c r="W45" s="63">
        <f t="shared" si="2"/>
        <v>0.2</v>
      </c>
      <c r="X45" s="295"/>
      <c r="Y45" s="297"/>
      <c r="Z45" s="299"/>
      <c r="AA45" s="292"/>
      <c r="AB45" s="292"/>
      <c r="AC45" s="507"/>
      <c r="AD45" s="593"/>
      <c r="AE45" s="277" t="str">
        <f t="shared" ref="AE45" si="26">+IF(O46&gt;O45,"SUPERADA",IF(O46=O45,"EQUILIBRADA",IF(O46&lt;O45,"PARA MEJORAR")))</f>
        <v>PARA MEJORAR</v>
      </c>
      <c r="AF45" s="278"/>
      <c r="AG45" s="278"/>
      <c r="AH45" s="278"/>
      <c r="AI45" s="679"/>
      <c r="AJ45" s="42"/>
      <c r="AK45" s="247"/>
      <c r="AL45" s="247"/>
      <c r="AM45" s="247"/>
      <c r="AN45" s="247"/>
      <c r="AO45" s="43"/>
    </row>
    <row r="46" spans="1:41" ht="39.950000000000003" customHeight="1" thickBot="1" x14ac:dyDescent="0.25">
      <c r="A46" s="663"/>
      <c r="B46" s="665"/>
      <c r="C46" s="551"/>
      <c r="D46" s="554"/>
      <c r="E46" s="557"/>
      <c r="F46" s="560"/>
      <c r="G46" s="563"/>
      <c r="H46" s="566"/>
      <c r="I46" s="596"/>
      <c r="J46" s="596"/>
      <c r="K46" s="602"/>
      <c r="L46" s="587"/>
      <c r="M46" s="548"/>
      <c r="N46" s="23" t="s">
        <v>53</v>
      </c>
      <c r="O46" s="24">
        <v>0</v>
      </c>
      <c r="P46" s="25">
        <v>0</v>
      </c>
      <c r="Q46" s="55">
        <v>0</v>
      </c>
      <c r="R46" s="56">
        <v>0</v>
      </c>
      <c r="S46" s="26">
        <f>SUM(O46:O46)*M45</f>
        <v>0</v>
      </c>
      <c r="T46" s="27">
        <f>SUM(P46:P46)*M45</f>
        <v>0</v>
      </c>
      <c r="U46" s="27">
        <f>SUM(Q46:Q46)*M45</f>
        <v>0</v>
      </c>
      <c r="V46" s="27">
        <f>SUM(R46:R46)*M45</f>
        <v>0</v>
      </c>
      <c r="W46" s="28">
        <f t="shared" si="2"/>
        <v>0</v>
      </c>
      <c r="X46" s="295"/>
      <c r="Y46" s="297"/>
      <c r="Z46" s="299"/>
      <c r="AA46" s="292"/>
      <c r="AB46" s="292"/>
      <c r="AC46" s="507"/>
      <c r="AD46" s="593"/>
      <c r="AE46" s="279"/>
      <c r="AF46" s="278"/>
      <c r="AG46" s="278"/>
      <c r="AH46" s="278"/>
      <c r="AI46" s="679"/>
      <c r="AJ46" s="42"/>
      <c r="AK46" s="247"/>
      <c r="AL46" s="247"/>
      <c r="AM46" s="247"/>
      <c r="AN46" s="247"/>
      <c r="AO46" s="43"/>
    </row>
    <row r="47" spans="1:41" ht="39.950000000000003" customHeight="1" x14ac:dyDescent="0.2">
      <c r="A47" s="663"/>
      <c r="B47" s="665"/>
      <c r="C47" s="551"/>
      <c r="D47" s="554"/>
      <c r="E47" s="557"/>
      <c r="F47" s="560"/>
      <c r="G47" s="563"/>
      <c r="H47" s="566"/>
      <c r="I47" s="596"/>
      <c r="J47" s="596"/>
      <c r="K47" s="602"/>
      <c r="L47" s="587" t="s">
        <v>759</v>
      </c>
      <c r="M47" s="548">
        <v>0.2</v>
      </c>
      <c r="N47" s="44" t="s">
        <v>49</v>
      </c>
      <c r="O47" s="33">
        <v>0.25</v>
      </c>
      <c r="P47" s="34">
        <v>0.5</v>
      </c>
      <c r="Q47" s="35">
        <v>0.75</v>
      </c>
      <c r="R47" s="36">
        <v>1</v>
      </c>
      <c r="S47" s="37">
        <f>SUM(O47:O47)*M47</f>
        <v>0.05</v>
      </c>
      <c r="T47" s="38">
        <f>SUM(P47:P47)*M47</f>
        <v>0.1</v>
      </c>
      <c r="U47" s="38">
        <f>SUM(Q47:Q47)*M47</f>
        <v>0.15000000000000002</v>
      </c>
      <c r="V47" s="38">
        <f>SUM(R47:R47)*M47</f>
        <v>0.2</v>
      </c>
      <c r="W47" s="63">
        <f t="shared" si="2"/>
        <v>0.2</v>
      </c>
      <c r="X47" s="295"/>
      <c r="Y47" s="297"/>
      <c r="Z47" s="299"/>
      <c r="AA47" s="292"/>
      <c r="AB47" s="292"/>
      <c r="AC47" s="507"/>
      <c r="AD47" s="593"/>
      <c r="AE47" s="277" t="str">
        <f t="shared" ref="AE47" si="27">+IF(O48&gt;O47,"SUPERADA",IF(O48=O47,"EQUILIBRADA",IF(O48&lt;O47,"PARA MEJORAR")))</f>
        <v>PARA MEJORAR</v>
      </c>
      <c r="AF47" s="278"/>
      <c r="AG47" s="278"/>
      <c r="AH47" s="278"/>
      <c r="AI47" s="679"/>
      <c r="AJ47" s="42"/>
      <c r="AK47" s="247"/>
      <c r="AL47" s="247"/>
      <c r="AM47" s="247"/>
      <c r="AN47" s="247"/>
      <c r="AO47" s="43"/>
    </row>
    <row r="48" spans="1:41" ht="39.950000000000003" customHeight="1" thickBot="1" x14ac:dyDescent="0.25">
      <c r="A48" s="663"/>
      <c r="B48" s="665"/>
      <c r="C48" s="551"/>
      <c r="D48" s="554"/>
      <c r="E48" s="557"/>
      <c r="F48" s="560"/>
      <c r="G48" s="563"/>
      <c r="H48" s="566"/>
      <c r="I48" s="596"/>
      <c r="J48" s="596"/>
      <c r="K48" s="602"/>
      <c r="L48" s="587"/>
      <c r="M48" s="548"/>
      <c r="N48" s="23" t="s">
        <v>53</v>
      </c>
      <c r="O48" s="24">
        <v>0</v>
      </c>
      <c r="P48" s="25">
        <v>0</v>
      </c>
      <c r="Q48" s="55">
        <v>0</v>
      </c>
      <c r="R48" s="56">
        <v>0</v>
      </c>
      <c r="S48" s="26">
        <f>SUM(O48:O48)*M47</f>
        <v>0</v>
      </c>
      <c r="T48" s="27">
        <f>SUM(P48:P48)*M47</f>
        <v>0</v>
      </c>
      <c r="U48" s="27">
        <f>SUM(Q48:Q48)*M47</f>
        <v>0</v>
      </c>
      <c r="V48" s="27">
        <f>SUM(R48:R48)*M47</f>
        <v>0</v>
      </c>
      <c r="W48" s="28">
        <f t="shared" si="2"/>
        <v>0</v>
      </c>
      <c r="X48" s="295"/>
      <c r="Y48" s="297"/>
      <c r="Z48" s="299"/>
      <c r="AA48" s="292"/>
      <c r="AB48" s="292"/>
      <c r="AC48" s="507"/>
      <c r="AD48" s="593"/>
      <c r="AE48" s="279"/>
      <c r="AF48" s="278"/>
      <c r="AG48" s="278"/>
      <c r="AH48" s="278"/>
      <c r="AI48" s="679"/>
      <c r="AJ48" s="42"/>
      <c r="AK48" s="247"/>
      <c r="AL48" s="247"/>
      <c r="AM48" s="247"/>
      <c r="AN48" s="247"/>
      <c r="AO48" s="43"/>
    </row>
    <row r="49" spans="1:41" ht="39.950000000000003" customHeight="1" x14ac:dyDescent="0.2">
      <c r="A49" s="663"/>
      <c r="B49" s="665"/>
      <c r="C49" s="551"/>
      <c r="D49" s="554"/>
      <c r="E49" s="557"/>
      <c r="F49" s="560"/>
      <c r="G49" s="563"/>
      <c r="H49" s="566"/>
      <c r="I49" s="596"/>
      <c r="J49" s="596"/>
      <c r="K49" s="602"/>
      <c r="L49" s="587" t="s">
        <v>760</v>
      </c>
      <c r="M49" s="548">
        <v>0.2</v>
      </c>
      <c r="N49" s="44" t="s">
        <v>49</v>
      </c>
      <c r="O49" s="33">
        <v>0.25</v>
      </c>
      <c r="P49" s="34">
        <v>0.5</v>
      </c>
      <c r="Q49" s="35">
        <v>0.75</v>
      </c>
      <c r="R49" s="36">
        <v>1</v>
      </c>
      <c r="S49" s="61">
        <f>SUM(O49:O49)*M49</f>
        <v>0.05</v>
      </c>
      <c r="T49" s="62">
        <f>SUM(P49:P49)*M49</f>
        <v>0.1</v>
      </c>
      <c r="U49" s="62">
        <f>SUM(Q49:Q49)*M49</f>
        <v>0.15000000000000002</v>
      </c>
      <c r="V49" s="62">
        <f>SUM(R49:R49)*M49</f>
        <v>0.2</v>
      </c>
      <c r="W49" s="63">
        <f t="shared" si="2"/>
        <v>0.2</v>
      </c>
      <c r="X49" s="295"/>
      <c r="Y49" s="297"/>
      <c r="Z49" s="299"/>
      <c r="AA49" s="292"/>
      <c r="AB49" s="292"/>
      <c r="AC49" s="507"/>
      <c r="AD49" s="593"/>
      <c r="AE49" s="277" t="str">
        <f t="shared" ref="AE49" si="28">+IF(O50&gt;O49,"SUPERADA",IF(O50=O49,"EQUILIBRADA",IF(O50&lt;O49,"PARA MEJORAR")))</f>
        <v>PARA MEJORAR</v>
      </c>
      <c r="AF49" s="278"/>
      <c r="AG49" s="278"/>
      <c r="AH49" s="278"/>
      <c r="AI49" s="679"/>
      <c r="AJ49" s="42"/>
      <c r="AK49" s="247"/>
      <c r="AL49" s="247"/>
      <c r="AM49" s="247"/>
      <c r="AN49" s="247"/>
      <c r="AO49" s="43"/>
    </row>
    <row r="50" spans="1:41" ht="39.950000000000003" customHeight="1" thickBot="1" x14ac:dyDescent="0.25">
      <c r="A50" s="663"/>
      <c r="B50" s="665"/>
      <c r="C50" s="552"/>
      <c r="D50" s="555"/>
      <c r="E50" s="558"/>
      <c r="F50" s="561"/>
      <c r="G50" s="564"/>
      <c r="H50" s="567"/>
      <c r="I50" s="597"/>
      <c r="J50" s="597"/>
      <c r="K50" s="603"/>
      <c r="L50" s="588"/>
      <c r="M50" s="549"/>
      <c r="N50" s="45" t="s">
        <v>53</v>
      </c>
      <c r="O50" s="64">
        <v>0</v>
      </c>
      <c r="P50" s="268">
        <v>0</v>
      </c>
      <c r="Q50" s="58">
        <v>0</v>
      </c>
      <c r="R50" s="269">
        <v>0</v>
      </c>
      <c r="S50" s="48">
        <f>SUM(O50:O50)*M49</f>
        <v>0</v>
      </c>
      <c r="T50" s="49">
        <f>SUM(P50:P50)*M49</f>
        <v>0</v>
      </c>
      <c r="U50" s="49">
        <f>SUM(Q50:Q50)*M49</f>
        <v>0</v>
      </c>
      <c r="V50" s="49">
        <f>SUM(R50:R50)*M49</f>
        <v>0</v>
      </c>
      <c r="W50" s="50">
        <f t="shared" si="2"/>
        <v>0</v>
      </c>
      <c r="X50" s="461"/>
      <c r="Y50" s="300"/>
      <c r="Z50" s="462"/>
      <c r="AA50" s="293"/>
      <c r="AB50" s="293"/>
      <c r="AC50" s="507"/>
      <c r="AD50" s="594"/>
      <c r="AE50" s="279"/>
      <c r="AF50" s="279"/>
      <c r="AG50" s="279"/>
      <c r="AH50" s="278"/>
      <c r="AI50" s="679"/>
      <c r="AJ50" s="42"/>
      <c r="AK50" s="247"/>
      <c r="AL50" s="247"/>
      <c r="AM50" s="247"/>
      <c r="AN50" s="247"/>
      <c r="AO50" s="43"/>
    </row>
    <row r="51" spans="1:41" ht="39.950000000000003" customHeight="1" x14ac:dyDescent="0.2">
      <c r="A51" s="663"/>
      <c r="B51" s="665"/>
      <c r="C51" s="550">
        <v>2</v>
      </c>
      <c r="D51" s="553" t="s">
        <v>761</v>
      </c>
      <c r="E51" s="556">
        <v>2</v>
      </c>
      <c r="F51" s="559" t="s">
        <v>762</v>
      </c>
      <c r="G51" s="640" t="s">
        <v>763</v>
      </c>
      <c r="H51" s="565">
        <v>6</v>
      </c>
      <c r="I51" s="633" t="s">
        <v>764</v>
      </c>
      <c r="J51" s="643" t="s">
        <v>765</v>
      </c>
      <c r="K51" s="636">
        <v>0</v>
      </c>
      <c r="L51" s="639" t="s">
        <v>766</v>
      </c>
      <c r="M51" s="605">
        <v>0.2</v>
      </c>
      <c r="N51" s="14" t="s">
        <v>49</v>
      </c>
      <c r="O51" s="15">
        <v>0.25</v>
      </c>
      <c r="P51" s="16">
        <v>0.5</v>
      </c>
      <c r="Q51" s="17">
        <v>0.75</v>
      </c>
      <c r="R51" s="18">
        <v>1</v>
      </c>
      <c r="S51" s="37">
        <f>SUM(O51:O51)*M51</f>
        <v>0.05</v>
      </c>
      <c r="T51" s="38">
        <f>SUM(P51:P51)*M51</f>
        <v>0.1</v>
      </c>
      <c r="U51" s="38">
        <f>SUM(Q51:Q51)*M51</f>
        <v>0.15000000000000002</v>
      </c>
      <c r="V51" s="38">
        <f>SUM(R51:R51)*M51</f>
        <v>0.2</v>
      </c>
      <c r="W51" s="52">
        <f t="shared" si="2"/>
        <v>0.2</v>
      </c>
      <c r="X51" s="294">
        <f>+S52+S54+S56+S58+S60</f>
        <v>0</v>
      </c>
      <c r="Y51" s="296">
        <f>+T52+T54+T56+T58+T60</f>
        <v>0</v>
      </c>
      <c r="Z51" s="298">
        <f>+U52+U54+U56+U58+U60</f>
        <v>0</v>
      </c>
      <c r="AA51" s="291">
        <f>+V52+V54+V56+V58+V60</f>
        <v>0</v>
      </c>
      <c r="AB51" s="291">
        <f>+W52+W54+W56+W58+W60</f>
        <v>0</v>
      </c>
      <c r="AC51" s="507"/>
      <c r="AD51" s="592" t="s">
        <v>767</v>
      </c>
      <c r="AE51" s="277" t="str">
        <f t="shared" ref="AE51" si="29">+IF(O52&gt;O51,"SUPERADA",IF(O52=O51,"EQUILIBRADA",IF(O52&lt;O51,"PARA MEJORAR")))</f>
        <v>PARA MEJORAR</v>
      </c>
      <c r="AF51" s="277" t="str">
        <f>IF(COUNTIF(AE51:AE60,"PARA MEJORAR")&gt;=1,"PARA MEJORAR","BIEN")</f>
        <v>PARA MEJORAR</v>
      </c>
      <c r="AG51" s="277" t="str">
        <f>IF(COUNTIF(AF51:AF70,"PARA MEJORAR")&gt;=1,"PARA MEJORAR","BIEN")</f>
        <v>PARA MEJORAR</v>
      </c>
      <c r="AH51" s="278"/>
      <c r="AI51" s="679"/>
      <c r="AJ51" s="29"/>
      <c r="AK51" s="30"/>
      <c r="AL51" s="30"/>
      <c r="AM51" s="30"/>
      <c r="AN51" s="30"/>
      <c r="AO51" s="31"/>
    </row>
    <row r="52" spans="1:41" ht="39.950000000000003" customHeight="1" thickBot="1" x14ac:dyDescent="0.25">
      <c r="A52" s="663"/>
      <c r="B52" s="665"/>
      <c r="C52" s="551"/>
      <c r="D52" s="554"/>
      <c r="E52" s="557"/>
      <c r="F52" s="560"/>
      <c r="G52" s="641"/>
      <c r="H52" s="566"/>
      <c r="I52" s="634"/>
      <c r="J52" s="644"/>
      <c r="K52" s="637"/>
      <c r="L52" s="619"/>
      <c r="M52" s="548"/>
      <c r="N52" s="23" t="s">
        <v>53</v>
      </c>
      <c r="O52" s="24">
        <v>0</v>
      </c>
      <c r="P52" s="25">
        <v>0</v>
      </c>
      <c r="Q52" s="55">
        <v>0</v>
      </c>
      <c r="R52" s="56">
        <v>0</v>
      </c>
      <c r="S52" s="26">
        <f>SUM(O52:O52)*M51</f>
        <v>0</v>
      </c>
      <c r="T52" s="27">
        <f>SUM(P52:P52)*M51</f>
        <v>0</v>
      </c>
      <c r="U52" s="27">
        <f>SUM(Q52:Q52)*M51</f>
        <v>0</v>
      </c>
      <c r="V52" s="27">
        <f>SUM(R52:R52)*M51</f>
        <v>0</v>
      </c>
      <c r="W52" s="54">
        <f t="shared" si="2"/>
        <v>0</v>
      </c>
      <c r="X52" s="295"/>
      <c r="Y52" s="297"/>
      <c r="Z52" s="299"/>
      <c r="AA52" s="292"/>
      <c r="AB52" s="292"/>
      <c r="AC52" s="507"/>
      <c r="AD52" s="593"/>
      <c r="AE52" s="279"/>
      <c r="AF52" s="278"/>
      <c r="AG52" s="278"/>
      <c r="AH52" s="278"/>
      <c r="AI52" s="679"/>
      <c r="AJ52" s="42"/>
      <c r="AK52" s="247"/>
      <c r="AL52" s="247"/>
      <c r="AM52" s="247"/>
      <c r="AN52" s="247"/>
      <c r="AO52" s="43"/>
    </row>
    <row r="53" spans="1:41" ht="39.950000000000003" customHeight="1" x14ac:dyDescent="0.2">
      <c r="A53" s="663"/>
      <c r="B53" s="665"/>
      <c r="C53" s="551"/>
      <c r="D53" s="554"/>
      <c r="E53" s="557"/>
      <c r="F53" s="560"/>
      <c r="G53" s="641"/>
      <c r="H53" s="566"/>
      <c r="I53" s="634"/>
      <c r="J53" s="644"/>
      <c r="K53" s="637"/>
      <c r="L53" s="619" t="s">
        <v>768</v>
      </c>
      <c r="M53" s="548">
        <v>0.2</v>
      </c>
      <c r="N53" s="44" t="s">
        <v>49</v>
      </c>
      <c r="O53" s="90">
        <v>0.25</v>
      </c>
      <c r="P53" s="66">
        <v>0.5</v>
      </c>
      <c r="Q53" s="35">
        <v>0.75</v>
      </c>
      <c r="R53" s="67">
        <v>1</v>
      </c>
      <c r="S53" s="61">
        <f>SUM(O53:O53)*M53</f>
        <v>0.05</v>
      </c>
      <c r="T53" s="62">
        <f>SUM(P53:P53)*M53</f>
        <v>0.1</v>
      </c>
      <c r="U53" s="62">
        <f>SUM(Q53:Q53)*M53</f>
        <v>0.15000000000000002</v>
      </c>
      <c r="V53" s="62">
        <f>SUM(R53:R53)*M53</f>
        <v>0.2</v>
      </c>
      <c r="W53" s="68">
        <f t="shared" si="2"/>
        <v>0.2</v>
      </c>
      <c r="X53" s="295"/>
      <c r="Y53" s="297"/>
      <c r="Z53" s="299"/>
      <c r="AA53" s="292"/>
      <c r="AB53" s="292"/>
      <c r="AC53" s="507"/>
      <c r="AD53" s="593"/>
      <c r="AE53" s="277" t="str">
        <f t="shared" ref="AE53" si="30">+IF(O54&gt;O53,"SUPERADA",IF(O54=O53,"EQUILIBRADA",IF(O54&lt;O53,"PARA MEJORAR")))</f>
        <v>PARA MEJORAR</v>
      </c>
      <c r="AF53" s="278"/>
      <c r="AG53" s="278"/>
      <c r="AH53" s="278"/>
      <c r="AI53" s="679"/>
      <c r="AJ53" s="42"/>
      <c r="AK53" s="247"/>
      <c r="AL53" s="247"/>
      <c r="AM53" s="247"/>
      <c r="AN53" s="247"/>
      <c r="AO53" s="43"/>
    </row>
    <row r="54" spans="1:41" ht="39.950000000000003" customHeight="1" thickBot="1" x14ac:dyDescent="0.25">
      <c r="A54" s="663"/>
      <c r="B54" s="665"/>
      <c r="C54" s="551"/>
      <c r="D54" s="554"/>
      <c r="E54" s="557"/>
      <c r="F54" s="560"/>
      <c r="G54" s="641"/>
      <c r="H54" s="566"/>
      <c r="I54" s="634"/>
      <c r="J54" s="644"/>
      <c r="K54" s="637"/>
      <c r="L54" s="619"/>
      <c r="M54" s="548"/>
      <c r="N54" s="23" t="s">
        <v>53</v>
      </c>
      <c r="O54" s="24">
        <v>0</v>
      </c>
      <c r="P54" s="25">
        <v>0</v>
      </c>
      <c r="Q54" s="55">
        <v>0</v>
      </c>
      <c r="R54" s="56">
        <v>0</v>
      </c>
      <c r="S54" s="26">
        <f>SUM(O54:O54)*M53</f>
        <v>0</v>
      </c>
      <c r="T54" s="27">
        <f>SUM(P54:P54)*M53</f>
        <v>0</v>
      </c>
      <c r="U54" s="27">
        <f>SUM(Q54:Q54)*M53</f>
        <v>0</v>
      </c>
      <c r="V54" s="27">
        <f>SUM(R54:R54)*M53</f>
        <v>0</v>
      </c>
      <c r="W54" s="54">
        <f t="shared" si="2"/>
        <v>0</v>
      </c>
      <c r="X54" s="295"/>
      <c r="Y54" s="297"/>
      <c r="Z54" s="299"/>
      <c r="AA54" s="292"/>
      <c r="AB54" s="292"/>
      <c r="AC54" s="507"/>
      <c r="AD54" s="593"/>
      <c r="AE54" s="279"/>
      <c r="AF54" s="278"/>
      <c r="AG54" s="278"/>
      <c r="AH54" s="278"/>
      <c r="AI54" s="679"/>
      <c r="AJ54" s="42"/>
      <c r="AK54" s="247"/>
      <c r="AL54" s="247"/>
      <c r="AM54" s="247"/>
      <c r="AN54" s="247"/>
      <c r="AO54" s="43"/>
    </row>
    <row r="55" spans="1:41" ht="39.950000000000003" customHeight="1" x14ac:dyDescent="0.2">
      <c r="A55" s="663"/>
      <c r="B55" s="665"/>
      <c r="C55" s="551"/>
      <c r="D55" s="554"/>
      <c r="E55" s="557"/>
      <c r="F55" s="560"/>
      <c r="G55" s="641"/>
      <c r="H55" s="566"/>
      <c r="I55" s="634"/>
      <c r="J55" s="644"/>
      <c r="K55" s="637"/>
      <c r="L55" s="619" t="s">
        <v>769</v>
      </c>
      <c r="M55" s="548">
        <v>0.2</v>
      </c>
      <c r="N55" s="44" t="s">
        <v>49</v>
      </c>
      <c r="O55" s="90">
        <v>0.25</v>
      </c>
      <c r="P55" s="66">
        <v>0.5</v>
      </c>
      <c r="Q55" s="35">
        <v>0.75</v>
      </c>
      <c r="R55" s="67">
        <v>1</v>
      </c>
      <c r="S55" s="61">
        <f>SUM(O55:O55)*M55</f>
        <v>0.05</v>
      </c>
      <c r="T55" s="62">
        <f>SUM(P55:P55)*M55</f>
        <v>0.1</v>
      </c>
      <c r="U55" s="62">
        <f>SUM(Q55:Q55)*M55</f>
        <v>0.15000000000000002</v>
      </c>
      <c r="V55" s="62">
        <f>SUM(R55:R55)*M55</f>
        <v>0.2</v>
      </c>
      <c r="W55" s="68">
        <f t="shared" si="2"/>
        <v>0.2</v>
      </c>
      <c r="X55" s="295"/>
      <c r="Y55" s="297"/>
      <c r="Z55" s="299"/>
      <c r="AA55" s="292"/>
      <c r="AB55" s="292"/>
      <c r="AC55" s="507"/>
      <c r="AD55" s="593"/>
      <c r="AE55" s="277" t="str">
        <f t="shared" ref="AE55" si="31">+IF(O56&gt;O55,"SUPERADA",IF(O56=O55,"EQUILIBRADA",IF(O56&lt;O55,"PARA MEJORAR")))</f>
        <v>PARA MEJORAR</v>
      </c>
      <c r="AF55" s="278"/>
      <c r="AG55" s="278"/>
      <c r="AH55" s="278"/>
      <c r="AI55" s="679"/>
      <c r="AJ55" s="42"/>
      <c r="AK55" s="247"/>
      <c r="AL55" s="247"/>
      <c r="AM55" s="247"/>
      <c r="AN55" s="247"/>
      <c r="AO55" s="43"/>
    </row>
    <row r="56" spans="1:41" ht="39.950000000000003" customHeight="1" thickBot="1" x14ac:dyDescent="0.25">
      <c r="A56" s="663"/>
      <c r="B56" s="665"/>
      <c r="C56" s="551"/>
      <c r="D56" s="554"/>
      <c r="E56" s="557"/>
      <c r="F56" s="560"/>
      <c r="G56" s="641"/>
      <c r="H56" s="566"/>
      <c r="I56" s="634"/>
      <c r="J56" s="644"/>
      <c r="K56" s="637"/>
      <c r="L56" s="619"/>
      <c r="M56" s="548"/>
      <c r="N56" s="23" t="s">
        <v>53</v>
      </c>
      <c r="O56" s="24">
        <v>0</v>
      </c>
      <c r="P56" s="25">
        <v>0</v>
      </c>
      <c r="Q56" s="55">
        <v>0</v>
      </c>
      <c r="R56" s="56">
        <v>0</v>
      </c>
      <c r="S56" s="26">
        <f>SUM(O56:O56)*M55</f>
        <v>0</v>
      </c>
      <c r="T56" s="27">
        <f>SUM(P56:P56)*M55</f>
        <v>0</v>
      </c>
      <c r="U56" s="27">
        <f>SUM(Q56:Q56)*M55</f>
        <v>0</v>
      </c>
      <c r="V56" s="27">
        <f>SUM(R56:R56)*M55</f>
        <v>0</v>
      </c>
      <c r="W56" s="54">
        <f t="shared" si="2"/>
        <v>0</v>
      </c>
      <c r="X56" s="295"/>
      <c r="Y56" s="297"/>
      <c r="Z56" s="299"/>
      <c r="AA56" s="292"/>
      <c r="AB56" s="292"/>
      <c r="AC56" s="507"/>
      <c r="AD56" s="593"/>
      <c r="AE56" s="279"/>
      <c r="AF56" s="278"/>
      <c r="AG56" s="278"/>
      <c r="AH56" s="278"/>
      <c r="AI56" s="679"/>
      <c r="AJ56" s="42"/>
      <c r="AK56" s="247"/>
      <c r="AL56" s="247"/>
      <c r="AM56" s="247"/>
      <c r="AN56" s="247"/>
      <c r="AO56" s="43"/>
    </row>
    <row r="57" spans="1:41" ht="39.950000000000003" customHeight="1" x14ac:dyDescent="0.2">
      <c r="A57" s="663"/>
      <c r="B57" s="665"/>
      <c r="C57" s="551"/>
      <c r="D57" s="554"/>
      <c r="E57" s="557"/>
      <c r="F57" s="560"/>
      <c r="G57" s="641"/>
      <c r="H57" s="566"/>
      <c r="I57" s="634"/>
      <c r="J57" s="644"/>
      <c r="K57" s="637"/>
      <c r="L57" s="619" t="s">
        <v>770</v>
      </c>
      <c r="M57" s="548">
        <v>0.2</v>
      </c>
      <c r="N57" s="44" t="s">
        <v>49</v>
      </c>
      <c r="O57" s="90">
        <v>0.25</v>
      </c>
      <c r="P57" s="66">
        <v>0.5</v>
      </c>
      <c r="Q57" s="35">
        <v>0.75</v>
      </c>
      <c r="R57" s="67">
        <v>1</v>
      </c>
      <c r="S57" s="61">
        <f>SUM(O57:O57)*M57</f>
        <v>0.05</v>
      </c>
      <c r="T57" s="62">
        <f>SUM(P57:P57)*M57</f>
        <v>0.1</v>
      </c>
      <c r="U57" s="62">
        <f>SUM(Q57:Q57)*M57</f>
        <v>0.15000000000000002</v>
      </c>
      <c r="V57" s="62">
        <f>SUM(R57:R57)*M57</f>
        <v>0.2</v>
      </c>
      <c r="W57" s="68">
        <f t="shared" si="2"/>
        <v>0.2</v>
      </c>
      <c r="X57" s="295"/>
      <c r="Y57" s="297"/>
      <c r="Z57" s="299"/>
      <c r="AA57" s="292"/>
      <c r="AB57" s="292"/>
      <c r="AC57" s="507"/>
      <c r="AD57" s="593"/>
      <c r="AE57" s="277" t="str">
        <f t="shared" ref="AE57" si="32">+IF(O58&gt;O57,"SUPERADA",IF(O58=O57,"EQUILIBRADA",IF(O58&lt;O57,"PARA MEJORAR")))</f>
        <v>PARA MEJORAR</v>
      </c>
      <c r="AF57" s="278"/>
      <c r="AG57" s="278"/>
      <c r="AH57" s="278"/>
      <c r="AI57" s="679"/>
      <c r="AJ57" s="42"/>
      <c r="AK57" s="247"/>
      <c r="AL57" s="247"/>
      <c r="AM57" s="247"/>
      <c r="AN57" s="247"/>
      <c r="AO57" s="43"/>
    </row>
    <row r="58" spans="1:41" ht="39.950000000000003" customHeight="1" thickBot="1" x14ac:dyDescent="0.25">
      <c r="A58" s="663"/>
      <c r="B58" s="665"/>
      <c r="C58" s="551"/>
      <c r="D58" s="554"/>
      <c r="E58" s="557"/>
      <c r="F58" s="560"/>
      <c r="G58" s="641"/>
      <c r="H58" s="566"/>
      <c r="I58" s="634"/>
      <c r="J58" s="644"/>
      <c r="K58" s="637"/>
      <c r="L58" s="619"/>
      <c r="M58" s="548"/>
      <c r="N58" s="23" t="s">
        <v>53</v>
      </c>
      <c r="O58" s="24">
        <v>0</v>
      </c>
      <c r="P58" s="25">
        <v>0</v>
      </c>
      <c r="Q58" s="55">
        <v>0</v>
      </c>
      <c r="R58" s="56">
        <v>0</v>
      </c>
      <c r="S58" s="26">
        <f>SUM(O58:O58)*M57</f>
        <v>0</v>
      </c>
      <c r="T58" s="27">
        <f>SUM(P58:P58)*M57</f>
        <v>0</v>
      </c>
      <c r="U58" s="27">
        <f>SUM(Q58:Q58)*M57</f>
        <v>0</v>
      </c>
      <c r="V58" s="27">
        <f>SUM(R58:R58)*M57</f>
        <v>0</v>
      </c>
      <c r="W58" s="54">
        <f t="shared" si="2"/>
        <v>0</v>
      </c>
      <c r="X58" s="295"/>
      <c r="Y58" s="297"/>
      <c r="Z58" s="299"/>
      <c r="AA58" s="292"/>
      <c r="AB58" s="292"/>
      <c r="AC58" s="507"/>
      <c r="AD58" s="593"/>
      <c r="AE58" s="279"/>
      <c r="AF58" s="278"/>
      <c r="AG58" s="278"/>
      <c r="AH58" s="278"/>
      <c r="AI58" s="679"/>
      <c r="AJ58" s="42"/>
      <c r="AK58" s="247"/>
      <c r="AL58" s="247"/>
      <c r="AM58" s="247"/>
      <c r="AN58" s="247"/>
      <c r="AO58" s="43"/>
    </row>
    <row r="59" spans="1:41" ht="39.950000000000003" customHeight="1" x14ac:dyDescent="0.2">
      <c r="A59" s="663"/>
      <c r="B59" s="665"/>
      <c r="C59" s="551"/>
      <c r="D59" s="554"/>
      <c r="E59" s="557"/>
      <c r="F59" s="560"/>
      <c r="G59" s="641"/>
      <c r="H59" s="566"/>
      <c r="I59" s="634"/>
      <c r="J59" s="644"/>
      <c r="K59" s="637"/>
      <c r="L59" s="619" t="s">
        <v>771</v>
      </c>
      <c r="M59" s="548">
        <v>0.2</v>
      </c>
      <c r="N59" s="44" t="s">
        <v>49</v>
      </c>
      <c r="O59" s="90">
        <v>0.25</v>
      </c>
      <c r="P59" s="66">
        <v>0.5</v>
      </c>
      <c r="Q59" s="35">
        <v>0.75</v>
      </c>
      <c r="R59" s="67">
        <v>1</v>
      </c>
      <c r="S59" s="61">
        <f>SUM(O59:O59)*M59</f>
        <v>0.05</v>
      </c>
      <c r="T59" s="62">
        <f>SUM(P59:P59)*M59</f>
        <v>0.1</v>
      </c>
      <c r="U59" s="62">
        <f>SUM(Q59:Q59)*M59</f>
        <v>0.15000000000000002</v>
      </c>
      <c r="V59" s="62">
        <f>SUM(R59:R59)*M59</f>
        <v>0.2</v>
      </c>
      <c r="W59" s="68">
        <f t="shared" si="2"/>
        <v>0.2</v>
      </c>
      <c r="X59" s="295"/>
      <c r="Y59" s="297"/>
      <c r="Z59" s="299"/>
      <c r="AA59" s="292"/>
      <c r="AB59" s="292"/>
      <c r="AC59" s="507"/>
      <c r="AD59" s="593"/>
      <c r="AE59" s="277" t="str">
        <f t="shared" ref="AE59" si="33">+IF(O60&gt;O59,"SUPERADA",IF(O60=O59,"EQUILIBRADA",IF(O60&lt;O59,"PARA MEJORAR")))</f>
        <v>PARA MEJORAR</v>
      </c>
      <c r="AF59" s="278"/>
      <c r="AG59" s="278"/>
      <c r="AH59" s="278"/>
      <c r="AI59" s="679"/>
      <c r="AJ59" s="42"/>
      <c r="AK59" s="247"/>
      <c r="AL59" s="247"/>
      <c r="AM59" s="247"/>
      <c r="AN59" s="247"/>
      <c r="AO59" s="43"/>
    </row>
    <row r="60" spans="1:41" ht="39.950000000000003" customHeight="1" thickBot="1" x14ac:dyDescent="0.25">
      <c r="A60" s="663"/>
      <c r="B60" s="665"/>
      <c r="C60" s="551"/>
      <c r="D60" s="554"/>
      <c r="E60" s="557"/>
      <c r="F60" s="560"/>
      <c r="G60" s="642"/>
      <c r="H60" s="567"/>
      <c r="I60" s="635"/>
      <c r="J60" s="645"/>
      <c r="K60" s="638"/>
      <c r="L60" s="620"/>
      <c r="M60" s="549"/>
      <c r="N60" s="45" t="s">
        <v>53</v>
      </c>
      <c r="O60" s="46">
        <v>0</v>
      </c>
      <c r="P60" s="47">
        <v>0</v>
      </c>
      <c r="Q60" s="58">
        <v>0</v>
      </c>
      <c r="R60" s="59">
        <v>0</v>
      </c>
      <c r="S60" s="26">
        <f>SUM(O60:O60)*M59</f>
        <v>0</v>
      </c>
      <c r="T60" s="27">
        <f>SUM(P60:P60)*M59</f>
        <v>0</v>
      </c>
      <c r="U60" s="27">
        <f>SUM(Q60:Q60)*M59</f>
        <v>0</v>
      </c>
      <c r="V60" s="27">
        <f>SUM(R60:R60)*M59</f>
        <v>0</v>
      </c>
      <c r="W60" s="54">
        <f t="shared" si="2"/>
        <v>0</v>
      </c>
      <c r="X60" s="461"/>
      <c r="Y60" s="300"/>
      <c r="Z60" s="462"/>
      <c r="AA60" s="293"/>
      <c r="AB60" s="293"/>
      <c r="AC60" s="507"/>
      <c r="AD60" s="593"/>
      <c r="AE60" s="279"/>
      <c r="AF60" s="279"/>
      <c r="AG60" s="278"/>
      <c r="AH60" s="278"/>
      <c r="AI60" s="679"/>
      <c r="AJ60" s="42"/>
      <c r="AK60" s="247"/>
      <c r="AL60" s="247"/>
      <c r="AM60" s="247"/>
      <c r="AN60" s="247"/>
      <c r="AO60" s="43"/>
    </row>
    <row r="61" spans="1:41" ht="39.950000000000003" customHeight="1" x14ac:dyDescent="0.2">
      <c r="A61" s="663"/>
      <c r="B61" s="665"/>
      <c r="C61" s="551"/>
      <c r="D61" s="554"/>
      <c r="E61" s="557"/>
      <c r="F61" s="560"/>
      <c r="G61" s="630" t="s">
        <v>772</v>
      </c>
      <c r="H61" s="565">
        <v>7</v>
      </c>
      <c r="I61" s="633" t="s">
        <v>773</v>
      </c>
      <c r="J61" s="633" t="s">
        <v>774</v>
      </c>
      <c r="K61" s="636">
        <v>0</v>
      </c>
      <c r="L61" s="639" t="s">
        <v>775</v>
      </c>
      <c r="M61" s="605">
        <v>0.2</v>
      </c>
      <c r="N61" s="14" t="s">
        <v>49</v>
      </c>
      <c r="O61" s="69">
        <v>0.25</v>
      </c>
      <c r="P61" s="16">
        <v>0.5</v>
      </c>
      <c r="Q61" s="17">
        <v>0.75</v>
      </c>
      <c r="R61" s="18">
        <v>1</v>
      </c>
      <c r="S61" s="19">
        <f>SUM(O61:O61)*M61</f>
        <v>0.05</v>
      </c>
      <c r="T61" s="20">
        <f>SUM(P61:P61)*M61</f>
        <v>0.1</v>
      </c>
      <c r="U61" s="20">
        <f>SUM(Q61:Q61)*M61</f>
        <v>0.15000000000000002</v>
      </c>
      <c r="V61" s="20">
        <f>SUM(R61:R61)*M61</f>
        <v>0.2</v>
      </c>
      <c r="W61" s="70">
        <f t="shared" si="2"/>
        <v>0.2</v>
      </c>
      <c r="X61" s="294">
        <f>+S62+S64+S66+S68+S70</f>
        <v>0</v>
      </c>
      <c r="Y61" s="296">
        <f>+T62+T64+T66+T68+T70</f>
        <v>0</v>
      </c>
      <c r="Z61" s="298">
        <f>+U62+U64+U66+U68+U70</f>
        <v>0</v>
      </c>
      <c r="AA61" s="291">
        <f>+V62+V64+V66+V68+V70</f>
        <v>0</v>
      </c>
      <c r="AB61" s="291">
        <f>+W62+W64+W66+W68+W70</f>
        <v>0</v>
      </c>
      <c r="AC61" s="507"/>
      <c r="AD61" s="593"/>
      <c r="AE61" s="277" t="str">
        <f t="shared" ref="AE61" si="34">+IF(O62&gt;O61,"SUPERADA",IF(O62=O61,"EQUILIBRADA",IF(O62&lt;O61,"PARA MEJORAR")))</f>
        <v>PARA MEJORAR</v>
      </c>
      <c r="AF61" s="277" t="str">
        <f>IF(COUNTIF(AE61:AE70,"PARA MEJORAR")&gt;=1,"PARA MEJORAR","BIEN")</f>
        <v>PARA MEJORAR</v>
      </c>
      <c r="AG61" s="278"/>
      <c r="AH61" s="278"/>
      <c r="AI61" s="679"/>
      <c r="AJ61" s="29"/>
      <c r="AK61" s="30"/>
      <c r="AL61" s="30"/>
      <c r="AM61" s="30"/>
      <c r="AN61" s="30"/>
      <c r="AO61" s="31"/>
    </row>
    <row r="62" spans="1:41" ht="39.950000000000003" customHeight="1" thickBot="1" x14ac:dyDescent="0.25">
      <c r="A62" s="663"/>
      <c r="B62" s="665"/>
      <c r="C62" s="551"/>
      <c r="D62" s="554"/>
      <c r="E62" s="557"/>
      <c r="F62" s="560"/>
      <c r="G62" s="631"/>
      <c r="H62" s="566"/>
      <c r="I62" s="634"/>
      <c r="J62" s="634"/>
      <c r="K62" s="637"/>
      <c r="L62" s="619"/>
      <c r="M62" s="548"/>
      <c r="N62" s="23" t="s">
        <v>53</v>
      </c>
      <c r="O62" s="53">
        <v>0</v>
      </c>
      <c r="P62" s="25">
        <v>0</v>
      </c>
      <c r="Q62" s="55">
        <v>0</v>
      </c>
      <c r="R62" s="56">
        <v>0</v>
      </c>
      <c r="S62" s="26">
        <f>SUM(O62:O62)*M61</f>
        <v>0</v>
      </c>
      <c r="T62" s="27">
        <f>SUM(P62:P62)*M61</f>
        <v>0</v>
      </c>
      <c r="U62" s="27">
        <f>SUM(Q62:Q62)*M61</f>
        <v>0</v>
      </c>
      <c r="V62" s="27">
        <f>SUM(R62:R62)*M61</f>
        <v>0</v>
      </c>
      <c r="W62" s="54">
        <f t="shared" si="2"/>
        <v>0</v>
      </c>
      <c r="X62" s="295"/>
      <c r="Y62" s="297"/>
      <c r="Z62" s="299"/>
      <c r="AA62" s="292"/>
      <c r="AB62" s="292"/>
      <c r="AC62" s="507"/>
      <c r="AD62" s="593"/>
      <c r="AE62" s="279"/>
      <c r="AF62" s="278"/>
      <c r="AG62" s="278"/>
      <c r="AH62" s="278"/>
      <c r="AI62" s="679"/>
      <c r="AJ62" s="42"/>
      <c r="AK62" s="247"/>
      <c r="AL62" s="247"/>
      <c r="AM62" s="247"/>
      <c r="AN62" s="247"/>
      <c r="AO62" s="43"/>
    </row>
    <row r="63" spans="1:41" ht="39.950000000000003" customHeight="1" x14ac:dyDescent="0.2">
      <c r="A63" s="663"/>
      <c r="B63" s="665"/>
      <c r="C63" s="551"/>
      <c r="D63" s="554"/>
      <c r="E63" s="557"/>
      <c r="F63" s="560"/>
      <c r="G63" s="631"/>
      <c r="H63" s="566"/>
      <c r="I63" s="634"/>
      <c r="J63" s="634"/>
      <c r="K63" s="637"/>
      <c r="L63" s="619" t="s">
        <v>776</v>
      </c>
      <c r="M63" s="548">
        <v>0.2</v>
      </c>
      <c r="N63" s="44" t="s">
        <v>49</v>
      </c>
      <c r="O63" s="65">
        <v>0.25</v>
      </c>
      <c r="P63" s="66">
        <v>0.5</v>
      </c>
      <c r="Q63" s="35">
        <v>0.75</v>
      </c>
      <c r="R63" s="67">
        <v>1</v>
      </c>
      <c r="S63" s="61">
        <f>SUM(O63:O63)*M63</f>
        <v>0.05</v>
      </c>
      <c r="T63" s="62">
        <f>SUM(P63:P63)*M63</f>
        <v>0.1</v>
      </c>
      <c r="U63" s="62">
        <f>SUM(Q63:Q63)*M63</f>
        <v>0.15000000000000002</v>
      </c>
      <c r="V63" s="62">
        <f>SUM(R63:R63)*M63</f>
        <v>0.2</v>
      </c>
      <c r="W63" s="68">
        <f t="shared" si="2"/>
        <v>0.2</v>
      </c>
      <c r="X63" s="295"/>
      <c r="Y63" s="297"/>
      <c r="Z63" s="299"/>
      <c r="AA63" s="292"/>
      <c r="AB63" s="292"/>
      <c r="AC63" s="507"/>
      <c r="AD63" s="593"/>
      <c r="AE63" s="277" t="str">
        <f t="shared" ref="AE63" si="35">+IF(O64&gt;O63,"SUPERADA",IF(O64=O63,"EQUILIBRADA",IF(O64&lt;O63,"PARA MEJORAR")))</f>
        <v>PARA MEJORAR</v>
      </c>
      <c r="AF63" s="278"/>
      <c r="AG63" s="278"/>
      <c r="AH63" s="278"/>
      <c r="AI63" s="679"/>
      <c r="AJ63" s="42"/>
      <c r="AK63" s="247"/>
      <c r="AL63" s="247"/>
      <c r="AM63" s="247"/>
      <c r="AN63" s="247"/>
      <c r="AO63" s="43"/>
    </row>
    <row r="64" spans="1:41" ht="39.950000000000003" customHeight="1" thickBot="1" x14ac:dyDescent="0.25">
      <c r="A64" s="663"/>
      <c r="B64" s="665"/>
      <c r="C64" s="551"/>
      <c r="D64" s="554"/>
      <c r="E64" s="557"/>
      <c r="F64" s="560"/>
      <c r="G64" s="631"/>
      <c r="H64" s="566"/>
      <c r="I64" s="634"/>
      <c r="J64" s="634"/>
      <c r="K64" s="637"/>
      <c r="L64" s="619"/>
      <c r="M64" s="548"/>
      <c r="N64" s="23" t="s">
        <v>53</v>
      </c>
      <c r="O64" s="53">
        <v>0</v>
      </c>
      <c r="P64" s="25">
        <v>0</v>
      </c>
      <c r="Q64" s="55">
        <v>0</v>
      </c>
      <c r="R64" s="56">
        <v>0</v>
      </c>
      <c r="S64" s="26">
        <f>SUM(O64:O64)*M63</f>
        <v>0</v>
      </c>
      <c r="T64" s="27">
        <f>SUM(P64:P64)*M63</f>
        <v>0</v>
      </c>
      <c r="U64" s="27">
        <f>SUM(Q64:Q64)*M63</f>
        <v>0</v>
      </c>
      <c r="V64" s="27">
        <f>SUM(R64:R64)*M63</f>
        <v>0</v>
      </c>
      <c r="W64" s="54">
        <f t="shared" si="2"/>
        <v>0</v>
      </c>
      <c r="X64" s="295"/>
      <c r="Y64" s="297"/>
      <c r="Z64" s="299"/>
      <c r="AA64" s="292"/>
      <c r="AB64" s="292"/>
      <c r="AC64" s="507"/>
      <c r="AD64" s="593"/>
      <c r="AE64" s="279"/>
      <c r="AF64" s="278"/>
      <c r="AG64" s="278"/>
      <c r="AH64" s="278"/>
      <c r="AI64" s="679"/>
      <c r="AJ64" s="42"/>
      <c r="AK64" s="247"/>
      <c r="AL64" s="247"/>
      <c r="AM64" s="247"/>
      <c r="AN64" s="247"/>
      <c r="AO64" s="43"/>
    </row>
    <row r="65" spans="1:41" ht="39.950000000000003" customHeight="1" x14ac:dyDescent="0.2">
      <c r="A65" s="663"/>
      <c r="B65" s="665"/>
      <c r="C65" s="551"/>
      <c r="D65" s="554"/>
      <c r="E65" s="557"/>
      <c r="F65" s="560"/>
      <c r="G65" s="631"/>
      <c r="H65" s="566"/>
      <c r="I65" s="634"/>
      <c r="J65" s="634"/>
      <c r="K65" s="637"/>
      <c r="L65" s="619" t="s">
        <v>777</v>
      </c>
      <c r="M65" s="548">
        <v>0.2</v>
      </c>
      <c r="N65" s="44" t="s">
        <v>49</v>
      </c>
      <c r="O65" s="65">
        <v>0.25</v>
      </c>
      <c r="P65" s="66">
        <v>0.5</v>
      </c>
      <c r="Q65" s="35">
        <v>0.75</v>
      </c>
      <c r="R65" s="67">
        <v>1</v>
      </c>
      <c r="S65" s="61">
        <f>SUM(O65:O65)*M65</f>
        <v>0.05</v>
      </c>
      <c r="T65" s="62">
        <f>SUM(P65:P65)*M65</f>
        <v>0.1</v>
      </c>
      <c r="U65" s="62">
        <f>SUM(Q65:Q65)*M65</f>
        <v>0.15000000000000002</v>
      </c>
      <c r="V65" s="62">
        <f>SUM(R65:R65)*M65</f>
        <v>0.2</v>
      </c>
      <c r="W65" s="68">
        <f t="shared" si="2"/>
        <v>0.2</v>
      </c>
      <c r="X65" s="295"/>
      <c r="Y65" s="297"/>
      <c r="Z65" s="299"/>
      <c r="AA65" s="292"/>
      <c r="AB65" s="292"/>
      <c r="AC65" s="507"/>
      <c r="AD65" s="593"/>
      <c r="AE65" s="277" t="str">
        <f t="shared" ref="AE65" si="36">+IF(O66&gt;O65,"SUPERADA",IF(O66=O65,"EQUILIBRADA",IF(O66&lt;O65,"PARA MEJORAR")))</f>
        <v>PARA MEJORAR</v>
      </c>
      <c r="AF65" s="278"/>
      <c r="AG65" s="278"/>
      <c r="AH65" s="278"/>
      <c r="AI65" s="679"/>
      <c r="AJ65" s="42"/>
      <c r="AK65" s="247"/>
      <c r="AL65" s="247"/>
      <c r="AM65" s="247"/>
      <c r="AN65" s="247"/>
      <c r="AO65" s="43"/>
    </row>
    <row r="66" spans="1:41" ht="39.950000000000003" customHeight="1" thickBot="1" x14ac:dyDescent="0.25">
      <c r="A66" s="663"/>
      <c r="B66" s="665"/>
      <c r="C66" s="551"/>
      <c r="D66" s="554"/>
      <c r="E66" s="557"/>
      <c r="F66" s="560"/>
      <c r="G66" s="631"/>
      <c r="H66" s="566"/>
      <c r="I66" s="634"/>
      <c r="J66" s="634"/>
      <c r="K66" s="637"/>
      <c r="L66" s="619"/>
      <c r="M66" s="548"/>
      <c r="N66" s="23" t="s">
        <v>53</v>
      </c>
      <c r="O66" s="53">
        <v>0</v>
      </c>
      <c r="P66" s="25">
        <v>0</v>
      </c>
      <c r="Q66" s="55">
        <v>0</v>
      </c>
      <c r="R66" s="56">
        <v>0</v>
      </c>
      <c r="S66" s="26">
        <f>SUM(O66:O66)*M65</f>
        <v>0</v>
      </c>
      <c r="T66" s="27">
        <f>SUM(P66:P66)*M65</f>
        <v>0</v>
      </c>
      <c r="U66" s="27">
        <f>SUM(Q66:Q66)*M65</f>
        <v>0</v>
      </c>
      <c r="V66" s="27">
        <f>SUM(R66:R66)*M65</f>
        <v>0</v>
      </c>
      <c r="W66" s="54">
        <f t="shared" si="2"/>
        <v>0</v>
      </c>
      <c r="X66" s="295"/>
      <c r="Y66" s="297"/>
      <c r="Z66" s="299"/>
      <c r="AA66" s="292"/>
      <c r="AB66" s="292"/>
      <c r="AC66" s="507"/>
      <c r="AD66" s="593"/>
      <c r="AE66" s="279"/>
      <c r="AF66" s="278"/>
      <c r="AG66" s="278"/>
      <c r="AH66" s="278"/>
      <c r="AI66" s="679"/>
      <c r="AJ66" s="42"/>
      <c r="AK66" s="247"/>
      <c r="AL66" s="247"/>
      <c r="AM66" s="247"/>
      <c r="AN66" s="247"/>
      <c r="AO66" s="43"/>
    </row>
    <row r="67" spans="1:41" ht="39.950000000000003" customHeight="1" x14ac:dyDescent="0.2">
      <c r="A67" s="663"/>
      <c r="B67" s="665"/>
      <c r="C67" s="551"/>
      <c r="D67" s="554"/>
      <c r="E67" s="557"/>
      <c r="F67" s="560"/>
      <c r="G67" s="631"/>
      <c r="H67" s="566"/>
      <c r="I67" s="634"/>
      <c r="J67" s="634"/>
      <c r="K67" s="637"/>
      <c r="L67" s="619" t="s">
        <v>975</v>
      </c>
      <c r="M67" s="548">
        <v>0.2</v>
      </c>
      <c r="N67" s="44" t="s">
        <v>49</v>
      </c>
      <c r="O67" s="65">
        <v>0.25</v>
      </c>
      <c r="P67" s="66">
        <v>0.5</v>
      </c>
      <c r="Q67" s="35">
        <v>0.75</v>
      </c>
      <c r="R67" s="67">
        <v>1</v>
      </c>
      <c r="S67" s="61">
        <f>SUM(O67:O67)*M67</f>
        <v>0.05</v>
      </c>
      <c r="T67" s="62">
        <f>SUM(P67:P67)*M67</f>
        <v>0.1</v>
      </c>
      <c r="U67" s="62">
        <f>SUM(Q67:Q67)*M67</f>
        <v>0.15000000000000002</v>
      </c>
      <c r="V67" s="62">
        <f>SUM(R67:R67)*M67</f>
        <v>0.2</v>
      </c>
      <c r="W67" s="68">
        <f t="shared" si="2"/>
        <v>0.2</v>
      </c>
      <c r="X67" s="295"/>
      <c r="Y67" s="297"/>
      <c r="Z67" s="299"/>
      <c r="AA67" s="292"/>
      <c r="AB67" s="292"/>
      <c r="AC67" s="507"/>
      <c r="AD67" s="593"/>
      <c r="AE67" s="277" t="str">
        <f t="shared" ref="AE67" si="37">+IF(O68&gt;O67,"SUPERADA",IF(O68=O67,"EQUILIBRADA",IF(O68&lt;O67,"PARA MEJORAR")))</f>
        <v>PARA MEJORAR</v>
      </c>
      <c r="AF67" s="278"/>
      <c r="AG67" s="278"/>
      <c r="AH67" s="278"/>
      <c r="AI67" s="679"/>
      <c r="AJ67" s="42"/>
      <c r="AK67" s="247"/>
      <c r="AL67" s="247"/>
      <c r="AM67" s="247"/>
      <c r="AN67" s="247"/>
      <c r="AO67" s="43"/>
    </row>
    <row r="68" spans="1:41" ht="39.950000000000003" customHeight="1" thickBot="1" x14ac:dyDescent="0.25">
      <c r="A68" s="663"/>
      <c r="B68" s="665"/>
      <c r="C68" s="551"/>
      <c r="D68" s="554"/>
      <c r="E68" s="557"/>
      <c r="F68" s="560"/>
      <c r="G68" s="631"/>
      <c r="H68" s="566"/>
      <c r="I68" s="634"/>
      <c r="J68" s="634"/>
      <c r="K68" s="637"/>
      <c r="L68" s="619"/>
      <c r="M68" s="548"/>
      <c r="N68" s="23" t="s">
        <v>53</v>
      </c>
      <c r="O68" s="53">
        <v>0</v>
      </c>
      <c r="P68" s="25">
        <v>0</v>
      </c>
      <c r="Q68" s="55">
        <v>0</v>
      </c>
      <c r="R68" s="56">
        <v>0</v>
      </c>
      <c r="S68" s="26">
        <f>SUM(O68:O68)*M67</f>
        <v>0</v>
      </c>
      <c r="T68" s="27">
        <f>SUM(P68:P68)*M67</f>
        <v>0</v>
      </c>
      <c r="U68" s="27">
        <f>SUM(Q68:Q68)*M67</f>
        <v>0</v>
      </c>
      <c r="V68" s="27">
        <f>SUM(R68:R68)*M67</f>
        <v>0</v>
      </c>
      <c r="W68" s="54">
        <f t="shared" si="2"/>
        <v>0</v>
      </c>
      <c r="X68" s="295"/>
      <c r="Y68" s="297"/>
      <c r="Z68" s="299"/>
      <c r="AA68" s="292"/>
      <c r="AB68" s="292"/>
      <c r="AC68" s="507"/>
      <c r="AD68" s="593"/>
      <c r="AE68" s="279"/>
      <c r="AF68" s="278"/>
      <c r="AG68" s="278"/>
      <c r="AH68" s="278"/>
      <c r="AI68" s="679"/>
      <c r="AJ68" s="42"/>
      <c r="AK68" s="247"/>
      <c r="AL68" s="247"/>
      <c r="AM68" s="247"/>
      <c r="AN68" s="247"/>
      <c r="AO68" s="43"/>
    </row>
    <row r="69" spans="1:41" ht="39.950000000000003" customHeight="1" x14ac:dyDescent="0.2">
      <c r="A69" s="663"/>
      <c r="B69" s="665"/>
      <c r="C69" s="551"/>
      <c r="D69" s="554"/>
      <c r="E69" s="557"/>
      <c r="F69" s="560"/>
      <c r="G69" s="631"/>
      <c r="H69" s="566"/>
      <c r="I69" s="634"/>
      <c r="J69" s="634"/>
      <c r="K69" s="637"/>
      <c r="L69" s="619" t="s">
        <v>778</v>
      </c>
      <c r="M69" s="548">
        <v>0.2</v>
      </c>
      <c r="N69" s="44" t="s">
        <v>49</v>
      </c>
      <c r="O69" s="65">
        <v>0.25</v>
      </c>
      <c r="P69" s="66">
        <v>0.5</v>
      </c>
      <c r="Q69" s="35">
        <v>0.75</v>
      </c>
      <c r="R69" s="67">
        <v>1</v>
      </c>
      <c r="S69" s="61">
        <f>SUM(O69:O69)*M69</f>
        <v>0.05</v>
      </c>
      <c r="T69" s="62">
        <f>SUM(P69:P69)*M69</f>
        <v>0.1</v>
      </c>
      <c r="U69" s="62">
        <f>SUM(Q69:Q69)*M69</f>
        <v>0.15000000000000002</v>
      </c>
      <c r="V69" s="62">
        <f>SUM(R69:R69)*M69</f>
        <v>0.2</v>
      </c>
      <c r="W69" s="68">
        <f t="shared" si="2"/>
        <v>0.2</v>
      </c>
      <c r="X69" s="295"/>
      <c r="Y69" s="297"/>
      <c r="Z69" s="299"/>
      <c r="AA69" s="292"/>
      <c r="AB69" s="292"/>
      <c r="AC69" s="507"/>
      <c r="AD69" s="593"/>
      <c r="AE69" s="277" t="str">
        <f t="shared" ref="AE69" si="38">+IF(O70&gt;O69,"SUPERADA",IF(O70=O69,"EQUILIBRADA",IF(O70&lt;O69,"PARA MEJORAR")))</f>
        <v>PARA MEJORAR</v>
      </c>
      <c r="AF69" s="278"/>
      <c r="AG69" s="278"/>
      <c r="AH69" s="278"/>
      <c r="AI69" s="679"/>
      <c r="AJ69" s="42"/>
      <c r="AK69" s="247"/>
      <c r="AL69" s="247"/>
      <c r="AM69" s="247"/>
      <c r="AN69" s="247"/>
      <c r="AO69" s="43"/>
    </row>
    <row r="70" spans="1:41" ht="39.950000000000003" customHeight="1" thickBot="1" x14ac:dyDescent="0.25">
      <c r="A70" s="663"/>
      <c r="B70" s="665"/>
      <c r="C70" s="551"/>
      <c r="D70" s="555"/>
      <c r="E70" s="557"/>
      <c r="F70" s="561"/>
      <c r="G70" s="632"/>
      <c r="H70" s="567"/>
      <c r="I70" s="635"/>
      <c r="J70" s="635"/>
      <c r="K70" s="638"/>
      <c r="L70" s="620"/>
      <c r="M70" s="549"/>
      <c r="N70" s="45" t="s">
        <v>53</v>
      </c>
      <c r="O70" s="57">
        <v>0</v>
      </c>
      <c r="P70" s="47">
        <v>0</v>
      </c>
      <c r="Q70" s="58">
        <v>0</v>
      </c>
      <c r="R70" s="59">
        <v>0</v>
      </c>
      <c r="S70" s="48">
        <f>SUM(O70:O70)*M69</f>
        <v>0</v>
      </c>
      <c r="T70" s="49">
        <f>SUM(P70:P70)*M69</f>
        <v>0</v>
      </c>
      <c r="U70" s="49">
        <f>SUM(Q70:Q70)*M69</f>
        <v>0</v>
      </c>
      <c r="V70" s="49">
        <f>SUM(R70:R70)*M69</f>
        <v>0</v>
      </c>
      <c r="W70" s="60">
        <f t="shared" si="2"/>
        <v>0</v>
      </c>
      <c r="X70" s="461"/>
      <c r="Y70" s="300"/>
      <c r="Z70" s="462"/>
      <c r="AA70" s="293"/>
      <c r="AB70" s="293"/>
      <c r="AC70" s="507"/>
      <c r="AD70" s="593"/>
      <c r="AE70" s="279"/>
      <c r="AF70" s="279"/>
      <c r="AG70" s="278"/>
      <c r="AH70" s="278"/>
      <c r="AI70" s="679"/>
      <c r="AJ70" s="42"/>
      <c r="AK70" s="247"/>
      <c r="AL70" s="247"/>
      <c r="AM70" s="247"/>
      <c r="AN70" s="247"/>
      <c r="AO70" s="43"/>
    </row>
    <row r="71" spans="1:41" ht="39.950000000000003" customHeight="1" x14ac:dyDescent="0.2">
      <c r="A71" s="663"/>
      <c r="B71" s="665"/>
      <c r="C71" s="551"/>
      <c r="D71" s="1371" t="s">
        <v>786</v>
      </c>
      <c r="E71" s="557"/>
      <c r="F71" s="559" t="s">
        <v>787</v>
      </c>
      <c r="G71" s="621" t="s">
        <v>779</v>
      </c>
      <c r="H71" s="565">
        <v>8</v>
      </c>
      <c r="I71" s="624" t="s">
        <v>780</v>
      </c>
      <c r="J71" s="624" t="s">
        <v>781</v>
      </c>
      <c r="K71" s="626">
        <v>0</v>
      </c>
      <c r="L71" s="629" t="s">
        <v>782</v>
      </c>
      <c r="M71" s="605">
        <v>0.5</v>
      </c>
      <c r="N71" s="14" t="s">
        <v>49</v>
      </c>
      <c r="O71" s="71">
        <v>0.25</v>
      </c>
      <c r="P71" s="72">
        <v>0.5</v>
      </c>
      <c r="Q71" s="17">
        <v>0.75</v>
      </c>
      <c r="R71" s="73">
        <v>1</v>
      </c>
      <c r="S71" s="37">
        <f>SUM(O71:O71)*M71</f>
        <v>0.125</v>
      </c>
      <c r="T71" s="38">
        <f>SUM(P71:P71)*M71</f>
        <v>0.25</v>
      </c>
      <c r="U71" s="38">
        <f>SUM(Q71:Q71)*M71</f>
        <v>0.375</v>
      </c>
      <c r="V71" s="38">
        <f>SUM(R71:R71)*M71</f>
        <v>0.5</v>
      </c>
      <c r="W71" s="52">
        <f t="shared" ref="W71:W108" si="39">MAX(S71:V71)</f>
        <v>0.5</v>
      </c>
      <c r="X71" s="294">
        <f>+S72+S74</f>
        <v>0</v>
      </c>
      <c r="Y71" s="296">
        <f>+T72+T74</f>
        <v>0</v>
      </c>
      <c r="Z71" s="298">
        <f>+U72+U74</f>
        <v>0</v>
      </c>
      <c r="AA71" s="291">
        <f>+V72+V74</f>
        <v>0</v>
      </c>
      <c r="AB71" s="291">
        <f>+W72+W74</f>
        <v>0</v>
      </c>
      <c r="AC71" s="507"/>
      <c r="AD71" s="592" t="s">
        <v>50</v>
      </c>
      <c r="AE71" s="277" t="str">
        <f t="shared" ref="AE71" si="40">+IF(O72&gt;O71,"SUPERADA",IF(O72=O71,"EQUILIBRADA",IF(O72&lt;O71,"PARA MEJORAR")))</f>
        <v>PARA MEJORAR</v>
      </c>
      <c r="AF71" s="277" t="str">
        <f>IF(COUNTIF(AE71:AE74,"PARA MEJORAR")&gt;=1,"PARA MEJORAR","BIEN")</f>
        <v>PARA MEJORAR</v>
      </c>
      <c r="AG71" s="278"/>
      <c r="AH71" s="278"/>
      <c r="AI71" s="679"/>
      <c r="AJ71" s="29"/>
      <c r="AK71" s="30"/>
      <c r="AL71" s="30"/>
      <c r="AM71" s="30"/>
      <c r="AN71" s="30"/>
      <c r="AO71" s="31"/>
    </row>
    <row r="72" spans="1:41" ht="39.950000000000003" customHeight="1" thickBot="1" x14ac:dyDescent="0.25">
      <c r="A72" s="663"/>
      <c r="B72" s="665"/>
      <c r="C72" s="551"/>
      <c r="D72" s="1372"/>
      <c r="E72" s="557"/>
      <c r="F72" s="560"/>
      <c r="G72" s="622"/>
      <c r="H72" s="566"/>
      <c r="I72" s="625"/>
      <c r="J72" s="625"/>
      <c r="K72" s="627"/>
      <c r="L72" s="617"/>
      <c r="M72" s="548"/>
      <c r="N72" s="23" t="s">
        <v>53</v>
      </c>
      <c r="O72" s="74">
        <v>0</v>
      </c>
      <c r="P72" s="75">
        <v>0</v>
      </c>
      <c r="Q72" s="55">
        <v>0</v>
      </c>
      <c r="R72" s="76">
        <v>0</v>
      </c>
      <c r="S72" s="26">
        <f>SUM(O72:O72)*M71</f>
        <v>0</v>
      </c>
      <c r="T72" s="27">
        <f>SUM(P72:P72)*M71</f>
        <v>0</v>
      </c>
      <c r="U72" s="27">
        <f>SUM(Q72:Q72)*M71</f>
        <v>0</v>
      </c>
      <c r="V72" s="27">
        <f>SUM(R72:R72)*M71</f>
        <v>0</v>
      </c>
      <c r="W72" s="54">
        <f t="shared" si="39"/>
        <v>0</v>
      </c>
      <c r="X72" s="295"/>
      <c r="Y72" s="297"/>
      <c r="Z72" s="299"/>
      <c r="AA72" s="292"/>
      <c r="AB72" s="292"/>
      <c r="AC72" s="507"/>
      <c r="AD72" s="593"/>
      <c r="AE72" s="279"/>
      <c r="AF72" s="278"/>
      <c r="AG72" s="278"/>
      <c r="AH72" s="278"/>
      <c r="AI72" s="679"/>
      <c r="AJ72" s="42"/>
      <c r="AK72" s="247"/>
      <c r="AL72" s="247"/>
      <c r="AM72" s="247"/>
      <c r="AN72" s="247"/>
      <c r="AO72" s="43"/>
    </row>
    <row r="73" spans="1:41" ht="39.950000000000003" customHeight="1" x14ac:dyDescent="0.2">
      <c r="A73" s="663"/>
      <c r="B73" s="665"/>
      <c r="C73" s="551"/>
      <c r="D73" s="1372"/>
      <c r="E73" s="557"/>
      <c r="F73" s="560"/>
      <c r="G73" s="622"/>
      <c r="H73" s="566"/>
      <c r="I73" s="615" t="s">
        <v>783</v>
      </c>
      <c r="J73" s="615" t="s">
        <v>784</v>
      </c>
      <c r="K73" s="627"/>
      <c r="L73" s="617" t="s">
        <v>785</v>
      </c>
      <c r="M73" s="548">
        <v>0.5</v>
      </c>
      <c r="N73" s="32" t="s">
        <v>49</v>
      </c>
      <c r="O73" s="77">
        <v>0.1</v>
      </c>
      <c r="P73" s="78">
        <v>0.3</v>
      </c>
      <c r="Q73" s="35">
        <v>0.7</v>
      </c>
      <c r="R73" s="79">
        <v>1</v>
      </c>
      <c r="S73" s="37">
        <f>SUM(O73:O73)*M73</f>
        <v>0.05</v>
      </c>
      <c r="T73" s="38">
        <f>SUM(P73:P73)*M73</f>
        <v>0.15</v>
      </c>
      <c r="U73" s="38">
        <f>SUM(Q73:Q73)*M73</f>
        <v>0.35</v>
      </c>
      <c r="V73" s="38">
        <f>SUM(R73:R73)*M73</f>
        <v>0.5</v>
      </c>
      <c r="W73" s="52">
        <f t="shared" si="39"/>
        <v>0.5</v>
      </c>
      <c r="X73" s="295"/>
      <c r="Y73" s="297"/>
      <c r="Z73" s="299"/>
      <c r="AA73" s="292"/>
      <c r="AB73" s="292"/>
      <c r="AC73" s="507"/>
      <c r="AD73" s="593"/>
      <c r="AE73" s="277" t="str">
        <f t="shared" ref="AE73" si="41">+IF(O74&gt;O73,"SUPERADA",IF(O74=O73,"EQUILIBRADA",IF(O74&lt;O73,"PARA MEJORAR")))</f>
        <v>PARA MEJORAR</v>
      </c>
      <c r="AF73" s="278"/>
      <c r="AG73" s="278"/>
      <c r="AH73" s="278"/>
      <c r="AI73" s="679"/>
      <c r="AJ73" s="42"/>
      <c r="AK73" s="247"/>
      <c r="AL73" s="247"/>
      <c r="AM73" s="247"/>
      <c r="AN73" s="247"/>
      <c r="AO73" s="43"/>
    </row>
    <row r="74" spans="1:41" ht="39.950000000000003" customHeight="1" thickBot="1" x14ac:dyDescent="0.25">
      <c r="A74" s="663"/>
      <c r="B74" s="665"/>
      <c r="C74" s="552"/>
      <c r="D74" s="1372"/>
      <c r="E74" s="557"/>
      <c r="F74" s="560"/>
      <c r="G74" s="623"/>
      <c r="H74" s="567"/>
      <c r="I74" s="616"/>
      <c r="J74" s="616"/>
      <c r="K74" s="628"/>
      <c r="L74" s="618"/>
      <c r="M74" s="549"/>
      <c r="N74" s="45" t="s">
        <v>53</v>
      </c>
      <c r="O74" s="80">
        <v>0</v>
      </c>
      <c r="P74" s="81">
        <v>0</v>
      </c>
      <c r="Q74" s="82">
        <v>0</v>
      </c>
      <c r="R74" s="83">
        <v>0</v>
      </c>
      <c r="S74" s="84">
        <f>SUM(O74:O74)*M73</f>
        <v>0</v>
      </c>
      <c r="T74" s="85">
        <f>SUM(P74:P74)*M73</f>
        <v>0</v>
      </c>
      <c r="U74" s="85">
        <f>SUM(Q74:Q74)*M73</f>
        <v>0</v>
      </c>
      <c r="V74" s="85">
        <f>SUM(R74:R74)*M73</f>
        <v>0</v>
      </c>
      <c r="W74" s="86">
        <f t="shared" si="39"/>
        <v>0</v>
      </c>
      <c r="X74" s="461"/>
      <c r="Y74" s="300"/>
      <c r="Z74" s="462"/>
      <c r="AA74" s="293"/>
      <c r="AB74" s="293"/>
      <c r="AC74" s="507"/>
      <c r="AD74" s="594"/>
      <c r="AE74" s="279"/>
      <c r="AF74" s="279"/>
      <c r="AG74" s="279"/>
      <c r="AH74" s="278"/>
      <c r="AI74" s="679"/>
      <c r="AJ74" s="42"/>
      <c r="AK74" s="247"/>
      <c r="AL74" s="247"/>
      <c r="AM74" s="247"/>
      <c r="AN74" s="247"/>
      <c r="AO74" s="43"/>
    </row>
    <row r="75" spans="1:41" ht="39.950000000000003" customHeight="1" x14ac:dyDescent="0.2">
      <c r="A75" s="663"/>
      <c r="B75" s="665"/>
      <c r="C75" s="667">
        <v>3</v>
      </c>
      <c r="D75" s="1372"/>
      <c r="E75" s="669">
        <v>3</v>
      </c>
      <c r="F75" s="560"/>
      <c r="G75" s="562" t="s">
        <v>788</v>
      </c>
      <c r="H75" s="565">
        <v>9</v>
      </c>
      <c r="I75" s="595" t="s">
        <v>789</v>
      </c>
      <c r="J75" s="612" t="s">
        <v>790</v>
      </c>
      <c r="K75" s="601">
        <v>0</v>
      </c>
      <c r="L75" s="610" t="s">
        <v>791</v>
      </c>
      <c r="M75" s="605">
        <v>0.2</v>
      </c>
      <c r="N75" s="14" t="s">
        <v>49</v>
      </c>
      <c r="O75" s="15">
        <v>1</v>
      </c>
      <c r="P75" s="16">
        <v>1</v>
      </c>
      <c r="Q75" s="17">
        <v>1</v>
      </c>
      <c r="R75" s="18">
        <v>1</v>
      </c>
      <c r="S75" s="19">
        <f>SUM(O75:O75)*M75</f>
        <v>0.2</v>
      </c>
      <c r="T75" s="20">
        <f>SUM(P75:P75)*M75</f>
        <v>0.2</v>
      </c>
      <c r="U75" s="20">
        <f>SUM(Q75:Q75)*M75</f>
        <v>0.2</v>
      </c>
      <c r="V75" s="20">
        <f>SUM(R75:R75)*M75</f>
        <v>0.2</v>
      </c>
      <c r="W75" s="21">
        <f t="shared" si="39"/>
        <v>0.2</v>
      </c>
      <c r="X75" s="294">
        <f>+S76+S78+S80+S82+S84</f>
        <v>0</v>
      </c>
      <c r="Y75" s="296">
        <f>+T76+T78+T80+T82+T84</f>
        <v>0</v>
      </c>
      <c r="Z75" s="298">
        <f>+U76+U78+U80+U82+U84</f>
        <v>0</v>
      </c>
      <c r="AA75" s="291">
        <f>+V76+V78+V80+V82+V84</f>
        <v>0</v>
      </c>
      <c r="AB75" s="291">
        <f>+W76+W78+W80+W82+W84</f>
        <v>0</v>
      </c>
      <c r="AC75" s="507"/>
      <c r="AD75" s="592" t="s">
        <v>336</v>
      </c>
      <c r="AE75" s="277" t="str">
        <f t="shared" ref="AE75" si="42">+IF(O76&gt;O75,"SUPERADA",IF(O76=O75,"EQUILIBRADA",IF(O76&lt;O75,"PARA MEJORAR")))</f>
        <v>PARA MEJORAR</v>
      </c>
      <c r="AF75" s="277" t="str">
        <f>IF(COUNTIF(AE75:AE84,"PARA MEJORAR")&gt;=1,"PARA MEJORAR","BIEN")</f>
        <v>PARA MEJORAR</v>
      </c>
      <c r="AG75" s="277" t="str">
        <f>IF(COUNTIF(AF75:AF84,"PARA MEJORAR")&gt;=1,"PARA MEJORAR","BIEN")</f>
        <v>PARA MEJORAR</v>
      </c>
      <c r="AH75" s="278"/>
      <c r="AI75" s="679"/>
      <c r="AJ75" s="87"/>
      <c r="AK75" s="88"/>
      <c r="AL75" s="88"/>
      <c r="AM75" s="88"/>
      <c r="AN75" s="88"/>
      <c r="AO75" s="89"/>
    </row>
    <row r="76" spans="1:41" ht="39.950000000000003" customHeight="1" thickBot="1" x14ac:dyDescent="0.25">
      <c r="A76" s="663"/>
      <c r="B76" s="665"/>
      <c r="C76" s="668"/>
      <c r="D76" s="1372"/>
      <c r="E76" s="557"/>
      <c r="F76" s="560"/>
      <c r="G76" s="563"/>
      <c r="H76" s="566"/>
      <c r="I76" s="596"/>
      <c r="J76" s="613"/>
      <c r="K76" s="602"/>
      <c r="L76" s="609"/>
      <c r="M76" s="548"/>
      <c r="N76" s="23" t="s">
        <v>53</v>
      </c>
      <c r="O76" s="24">
        <v>0</v>
      </c>
      <c r="P76" s="25">
        <v>0</v>
      </c>
      <c r="Q76" s="55">
        <v>0</v>
      </c>
      <c r="R76" s="56">
        <v>0</v>
      </c>
      <c r="S76" s="26">
        <f>SUM(O76:O76)*M75</f>
        <v>0</v>
      </c>
      <c r="T76" s="27">
        <f>SUM(P76:P76)*M75</f>
        <v>0</v>
      </c>
      <c r="U76" s="27">
        <f>SUM(Q76:Q76)*M75</f>
        <v>0</v>
      </c>
      <c r="V76" s="27">
        <f>SUM(R76:R76)*M75</f>
        <v>0</v>
      </c>
      <c r="W76" s="28">
        <f t="shared" si="39"/>
        <v>0</v>
      </c>
      <c r="X76" s="295"/>
      <c r="Y76" s="297"/>
      <c r="Z76" s="299"/>
      <c r="AA76" s="292"/>
      <c r="AB76" s="292"/>
      <c r="AC76" s="507"/>
      <c r="AD76" s="593"/>
      <c r="AE76" s="279"/>
      <c r="AF76" s="278"/>
      <c r="AG76" s="278"/>
      <c r="AH76" s="278"/>
      <c r="AI76" s="679"/>
      <c r="AJ76" s="42"/>
      <c r="AK76" s="247"/>
      <c r="AL76" s="247"/>
      <c r="AM76" s="247"/>
      <c r="AN76" s="247"/>
      <c r="AO76" s="43"/>
    </row>
    <row r="77" spans="1:41" ht="39.950000000000003" customHeight="1" x14ac:dyDescent="0.2">
      <c r="A77" s="663"/>
      <c r="B77" s="665"/>
      <c r="C77" s="668"/>
      <c r="D77" s="1372"/>
      <c r="E77" s="557"/>
      <c r="F77" s="560"/>
      <c r="G77" s="563"/>
      <c r="H77" s="566"/>
      <c r="I77" s="596"/>
      <c r="J77" s="613"/>
      <c r="K77" s="602"/>
      <c r="L77" s="609" t="s">
        <v>792</v>
      </c>
      <c r="M77" s="548">
        <v>0.2</v>
      </c>
      <c r="N77" s="44" t="s">
        <v>49</v>
      </c>
      <c r="O77" s="90">
        <v>1</v>
      </c>
      <c r="P77" s="66">
        <v>1</v>
      </c>
      <c r="Q77" s="35">
        <v>1</v>
      </c>
      <c r="R77" s="67">
        <v>1</v>
      </c>
      <c r="S77" s="61">
        <f t="shared" ref="S77" si="43">SUM(O77:O77)*M77</f>
        <v>0.2</v>
      </c>
      <c r="T77" s="62">
        <f t="shared" ref="T77" si="44">SUM(P77:P77)*M77</f>
        <v>0.2</v>
      </c>
      <c r="U77" s="62">
        <f t="shared" ref="U77" si="45">SUM(Q77:Q77)*M77</f>
        <v>0.2</v>
      </c>
      <c r="V77" s="62">
        <f t="shared" ref="V77" si="46">SUM(R77:R77)*M77</f>
        <v>0.2</v>
      </c>
      <c r="W77" s="63">
        <f t="shared" si="39"/>
        <v>0.2</v>
      </c>
      <c r="X77" s="295"/>
      <c r="Y77" s="297"/>
      <c r="Z77" s="299"/>
      <c r="AA77" s="292"/>
      <c r="AB77" s="292"/>
      <c r="AC77" s="507"/>
      <c r="AD77" s="593"/>
      <c r="AE77" s="277" t="str">
        <f t="shared" ref="AE77" si="47">+IF(O78&gt;O77,"SUPERADA",IF(O78=O77,"EQUILIBRADA",IF(O78&lt;O77,"PARA MEJORAR")))</f>
        <v>PARA MEJORAR</v>
      </c>
      <c r="AF77" s="278"/>
      <c r="AG77" s="278"/>
      <c r="AH77" s="278"/>
      <c r="AI77" s="679"/>
      <c r="AJ77" s="42"/>
      <c r="AK77" s="247"/>
      <c r="AL77" s="247"/>
      <c r="AM77" s="247"/>
      <c r="AN77" s="247"/>
      <c r="AO77" s="43"/>
    </row>
    <row r="78" spans="1:41" ht="39.950000000000003" customHeight="1" thickBot="1" x14ac:dyDescent="0.25">
      <c r="A78" s="663"/>
      <c r="B78" s="665"/>
      <c r="C78" s="668"/>
      <c r="D78" s="1372"/>
      <c r="E78" s="557"/>
      <c r="F78" s="560"/>
      <c r="G78" s="563"/>
      <c r="H78" s="566"/>
      <c r="I78" s="596"/>
      <c r="J78" s="613"/>
      <c r="K78" s="602"/>
      <c r="L78" s="609"/>
      <c r="M78" s="548"/>
      <c r="N78" s="23" t="s">
        <v>53</v>
      </c>
      <c r="O78" s="24">
        <v>0</v>
      </c>
      <c r="P78" s="25">
        <v>0</v>
      </c>
      <c r="Q78" s="55">
        <v>0</v>
      </c>
      <c r="R78" s="56">
        <v>0</v>
      </c>
      <c r="S78" s="26">
        <f t="shared" ref="S78" si="48">SUM(O78:O78)*M77</f>
        <v>0</v>
      </c>
      <c r="T78" s="27">
        <f t="shared" ref="T78" si="49">SUM(P78:P78)*M77</f>
        <v>0</v>
      </c>
      <c r="U78" s="27">
        <f t="shared" ref="U78" si="50">SUM(Q78:Q78)*M77</f>
        <v>0</v>
      </c>
      <c r="V78" s="27">
        <f t="shared" ref="V78" si="51">SUM(R78:R78)*M77</f>
        <v>0</v>
      </c>
      <c r="W78" s="28">
        <f t="shared" si="39"/>
        <v>0</v>
      </c>
      <c r="X78" s="295"/>
      <c r="Y78" s="297"/>
      <c r="Z78" s="299"/>
      <c r="AA78" s="292"/>
      <c r="AB78" s="292"/>
      <c r="AC78" s="507"/>
      <c r="AD78" s="593"/>
      <c r="AE78" s="279"/>
      <c r="AF78" s="278"/>
      <c r="AG78" s="278"/>
      <c r="AH78" s="278"/>
      <c r="AI78" s="679"/>
      <c r="AJ78" s="42"/>
      <c r="AK78" s="247"/>
      <c r="AL78" s="247"/>
      <c r="AM78" s="247"/>
      <c r="AN78" s="247"/>
      <c r="AO78" s="43"/>
    </row>
    <row r="79" spans="1:41" ht="39.950000000000003" customHeight="1" x14ac:dyDescent="0.2">
      <c r="A79" s="663"/>
      <c r="B79" s="665"/>
      <c r="C79" s="668"/>
      <c r="D79" s="1372"/>
      <c r="E79" s="557"/>
      <c r="F79" s="560"/>
      <c r="G79" s="563"/>
      <c r="H79" s="566"/>
      <c r="I79" s="596"/>
      <c r="J79" s="613"/>
      <c r="K79" s="602"/>
      <c r="L79" s="609" t="s">
        <v>793</v>
      </c>
      <c r="M79" s="548">
        <v>0.2</v>
      </c>
      <c r="N79" s="44" t="s">
        <v>49</v>
      </c>
      <c r="O79" s="90">
        <v>0.4</v>
      </c>
      <c r="P79" s="66">
        <v>1</v>
      </c>
      <c r="Q79" s="35">
        <v>1</v>
      </c>
      <c r="R79" s="67">
        <v>1</v>
      </c>
      <c r="S79" s="61">
        <f t="shared" ref="S79" si="52">SUM(O79:O79)*M79</f>
        <v>8.0000000000000016E-2</v>
      </c>
      <c r="T79" s="62">
        <f t="shared" ref="T79" si="53">SUM(P79:P79)*M79</f>
        <v>0.2</v>
      </c>
      <c r="U79" s="62">
        <f t="shared" ref="U79" si="54">SUM(Q79:Q79)*M79</f>
        <v>0.2</v>
      </c>
      <c r="V79" s="62">
        <f t="shared" ref="V79" si="55">SUM(R79:R79)*M79</f>
        <v>0.2</v>
      </c>
      <c r="W79" s="63">
        <f t="shared" si="39"/>
        <v>0.2</v>
      </c>
      <c r="X79" s="295"/>
      <c r="Y79" s="297"/>
      <c r="Z79" s="299"/>
      <c r="AA79" s="292"/>
      <c r="AB79" s="292"/>
      <c r="AC79" s="507"/>
      <c r="AD79" s="593"/>
      <c r="AE79" s="277" t="str">
        <f t="shared" ref="AE79" si="56">+IF(O80&gt;O79,"SUPERADA",IF(O80=O79,"EQUILIBRADA",IF(O80&lt;O79,"PARA MEJORAR")))</f>
        <v>PARA MEJORAR</v>
      </c>
      <c r="AF79" s="278"/>
      <c r="AG79" s="278"/>
      <c r="AH79" s="278"/>
      <c r="AI79" s="679"/>
      <c r="AJ79" s="42"/>
      <c r="AK79" s="247"/>
      <c r="AL79" s="247"/>
      <c r="AM79" s="247"/>
      <c r="AN79" s="247"/>
      <c r="AO79" s="43"/>
    </row>
    <row r="80" spans="1:41" ht="39.950000000000003" customHeight="1" thickBot="1" x14ac:dyDescent="0.25">
      <c r="A80" s="663"/>
      <c r="B80" s="665"/>
      <c r="C80" s="668"/>
      <c r="D80" s="1372"/>
      <c r="E80" s="557"/>
      <c r="F80" s="560"/>
      <c r="G80" s="563"/>
      <c r="H80" s="566"/>
      <c r="I80" s="596"/>
      <c r="J80" s="613"/>
      <c r="K80" s="602"/>
      <c r="L80" s="609"/>
      <c r="M80" s="548"/>
      <c r="N80" s="23" t="s">
        <v>53</v>
      </c>
      <c r="O80" s="24">
        <v>0</v>
      </c>
      <c r="P80" s="25">
        <v>0</v>
      </c>
      <c r="Q80" s="55">
        <v>0</v>
      </c>
      <c r="R80" s="56">
        <v>0</v>
      </c>
      <c r="S80" s="26">
        <f t="shared" ref="S80" si="57">SUM(O80:O80)*M79</f>
        <v>0</v>
      </c>
      <c r="T80" s="27">
        <f t="shared" ref="T80" si="58">SUM(P80:P80)*M79</f>
        <v>0</v>
      </c>
      <c r="U80" s="27">
        <f t="shared" ref="U80" si="59">SUM(Q80:Q80)*M79</f>
        <v>0</v>
      </c>
      <c r="V80" s="27">
        <f t="shared" ref="V80" si="60">SUM(R80:R80)*M79</f>
        <v>0</v>
      </c>
      <c r="W80" s="28">
        <f t="shared" si="39"/>
        <v>0</v>
      </c>
      <c r="X80" s="295"/>
      <c r="Y80" s="297"/>
      <c r="Z80" s="299"/>
      <c r="AA80" s="292"/>
      <c r="AB80" s="292"/>
      <c r="AC80" s="507"/>
      <c r="AD80" s="593"/>
      <c r="AE80" s="279"/>
      <c r="AF80" s="278"/>
      <c r="AG80" s="278"/>
      <c r="AH80" s="278"/>
      <c r="AI80" s="679"/>
      <c r="AJ80" s="42"/>
      <c r="AK80" s="247"/>
      <c r="AL80" s="247"/>
      <c r="AM80" s="247"/>
      <c r="AN80" s="247"/>
      <c r="AO80" s="43"/>
    </row>
    <row r="81" spans="1:41" ht="39.950000000000003" customHeight="1" x14ac:dyDescent="0.2">
      <c r="A81" s="663"/>
      <c r="B81" s="665"/>
      <c r="C81" s="668"/>
      <c r="D81" s="1372"/>
      <c r="E81" s="557"/>
      <c r="F81" s="560"/>
      <c r="G81" s="563"/>
      <c r="H81" s="566"/>
      <c r="I81" s="596"/>
      <c r="J81" s="613"/>
      <c r="K81" s="602"/>
      <c r="L81" s="609" t="s">
        <v>794</v>
      </c>
      <c r="M81" s="548">
        <v>0.2</v>
      </c>
      <c r="N81" s="44" t="s">
        <v>49</v>
      </c>
      <c r="O81" s="90">
        <v>0</v>
      </c>
      <c r="P81" s="66">
        <v>0</v>
      </c>
      <c r="Q81" s="35">
        <v>0.6</v>
      </c>
      <c r="R81" s="67">
        <v>1</v>
      </c>
      <c r="S81" s="61">
        <f t="shared" ref="S81" si="61">SUM(O81:O81)*M81</f>
        <v>0</v>
      </c>
      <c r="T81" s="62">
        <f t="shared" ref="T81" si="62">SUM(P81:P81)*M81</f>
        <v>0</v>
      </c>
      <c r="U81" s="62">
        <f t="shared" ref="U81" si="63">SUM(Q81:Q81)*M81</f>
        <v>0.12</v>
      </c>
      <c r="V81" s="62">
        <f t="shared" ref="V81" si="64">SUM(R81:R81)*M81</f>
        <v>0.2</v>
      </c>
      <c r="W81" s="63">
        <f t="shared" si="39"/>
        <v>0.2</v>
      </c>
      <c r="X81" s="295"/>
      <c r="Y81" s="297"/>
      <c r="Z81" s="299"/>
      <c r="AA81" s="292"/>
      <c r="AB81" s="292"/>
      <c r="AC81" s="507"/>
      <c r="AD81" s="593"/>
      <c r="AE81" s="277" t="str">
        <f t="shared" ref="AE81" si="65">+IF(O82&gt;O81,"SUPERADA",IF(O82=O81,"EQUILIBRADA",IF(O82&lt;O81,"PARA MEJORAR")))</f>
        <v>EQUILIBRADA</v>
      </c>
      <c r="AF81" s="278"/>
      <c r="AG81" s="278"/>
      <c r="AH81" s="278"/>
      <c r="AI81" s="679"/>
      <c r="AJ81" s="42"/>
      <c r="AK81" s="247"/>
      <c r="AL81" s="247"/>
      <c r="AM81" s="247"/>
      <c r="AN81" s="247"/>
      <c r="AO81" s="43"/>
    </row>
    <row r="82" spans="1:41" ht="39.950000000000003" customHeight="1" thickBot="1" x14ac:dyDescent="0.25">
      <c r="A82" s="663"/>
      <c r="B82" s="665"/>
      <c r="C82" s="668"/>
      <c r="D82" s="1372"/>
      <c r="E82" s="557"/>
      <c r="F82" s="560"/>
      <c r="G82" s="563"/>
      <c r="H82" s="566"/>
      <c r="I82" s="596"/>
      <c r="J82" s="613"/>
      <c r="K82" s="602"/>
      <c r="L82" s="609"/>
      <c r="M82" s="548"/>
      <c r="N82" s="23" t="s">
        <v>53</v>
      </c>
      <c r="O82" s="24">
        <v>0</v>
      </c>
      <c r="P82" s="25">
        <v>0</v>
      </c>
      <c r="Q82" s="55">
        <v>0</v>
      </c>
      <c r="R82" s="56">
        <v>0</v>
      </c>
      <c r="S82" s="26">
        <f t="shared" ref="S82" si="66">SUM(O82:O82)*M81</f>
        <v>0</v>
      </c>
      <c r="T82" s="27">
        <f t="shared" ref="T82" si="67">SUM(P82:P82)*M81</f>
        <v>0</v>
      </c>
      <c r="U82" s="27">
        <f t="shared" ref="U82" si="68">SUM(Q82:Q82)*M81</f>
        <v>0</v>
      </c>
      <c r="V82" s="27">
        <f t="shared" ref="V82" si="69">SUM(R82:R82)*M81</f>
        <v>0</v>
      </c>
      <c r="W82" s="28">
        <f t="shared" si="39"/>
        <v>0</v>
      </c>
      <c r="X82" s="295"/>
      <c r="Y82" s="297"/>
      <c r="Z82" s="299"/>
      <c r="AA82" s="292"/>
      <c r="AB82" s="292"/>
      <c r="AC82" s="507"/>
      <c r="AD82" s="593"/>
      <c r="AE82" s="279"/>
      <c r="AF82" s="278"/>
      <c r="AG82" s="278"/>
      <c r="AH82" s="278"/>
      <c r="AI82" s="679"/>
      <c r="AJ82" s="42"/>
      <c r="AK82" s="247"/>
      <c r="AL82" s="247"/>
      <c r="AM82" s="247"/>
      <c r="AN82" s="247"/>
      <c r="AO82" s="43"/>
    </row>
    <row r="83" spans="1:41" ht="39.950000000000003" customHeight="1" x14ac:dyDescent="0.2">
      <c r="A83" s="663"/>
      <c r="B83" s="665"/>
      <c r="C83" s="668"/>
      <c r="D83" s="1372"/>
      <c r="E83" s="557"/>
      <c r="F83" s="560"/>
      <c r="G83" s="563"/>
      <c r="H83" s="566"/>
      <c r="I83" s="596"/>
      <c r="J83" s="613"/>
      <c r="K83" s="602"/>
      <c r="L83" s="609" t="s">
        <v>795</v>
      </c>
      <c r="M83" s="548">
        <v>0.2</v>
      </c>
      <c r="N83" s="44" t="s">
        <v>49</v>
      </c>
      <c r="O83" s="90">
        <v>0</v>
      </c>
      <c r="P83" s="66">
        <v>0</v>
      </c>
      <c r="Q83" s="35">
        <v>0.2</v>
      </c>
      <c r="R83" s="91">
        <v>1</v>
      </c>
      <c r="S83" s="61">
        <f t="shared" ref="S83" si="70">SUM(O83:O83)*M83</f>
        <v>0</v>
      </c>
      <c r="T83" s="62">
        <f t="shared" ref="T83" si="71">SUM(P83:P83)*M83</f>
        <v>0</v>
      </c>
      <c r="U83" s="62">
        <f t="shared" ref="U83" si="72">SUM(Q83:Q83)*M83</f>
        <v>4.0000000000000008E-2</v>
      </c>
      <c r="V83" s="62">
        <f t="shared" ref="V83" si="73">SUM(R83:R83)*M83</f>
        <v>0.2</v>
      </c>
      <c r="W83" s="63">
        <f t="shared" si="39"/>
        <v>0.2</v>
      </c>
      <c r="X83" s="295"/>
      <c r="Y83" s="297"/>
      <c r="Z83" s="299"/>
      <c r="AA83" s="292"/>
      <c r="AB83" s="292"/>
      <c r="AC83" s="507"/>
      <c r="AD83" s="593"/>
      <c r="AE83" s="277" t="str">
        <f t="shared" ref="AE83" si="74">+IF(O84&gt;O83,"SUPERADA",IF(O84=O83,"EQUILIBRADA",IF(O84&lt;O83,"PARA MEJORAR")))</f>
        <v>EQUILIBRADA</v>
      </c>
      <c r="AF83" s="278"/>
      <c r="AG83" s="278"/>
      <c r="AH83" s="278"/>
      <c r="AI83" s="679"/>
      <c r="AJ83" s="42"/>
      <c r="AK83" s="247"/>
      <c r="AL83" s="247"/>
      <c r="AM83" s="247"/>
      <c r="AN83" s="247"/>
      <c r="AO83" s="43"/>
    </row>
    <row r="84" spans="1:41" ht="39.950000000000003" customHeight="1" thickBot="1" x14ac:dyDescent="0.25">
      <c r="A84" s="663"/>
      <c r="B84" s="665"/>
      <c r="C84" s="668"/>
      <c r="D84" s="1373"/>
      <c r="E84" s="670"/>
      <c r="F84" s="1370"/>
      <c r="G84" s="564"/>
      <c r="H84" s="567"/>
      <c r="I84" s="597"/>
      <c r="J84" s="614"/>
      <c r="K84" s="603"/>
      <c r="L84" s="609"/>
      <c r="M84" s="549"/>
      <c r="N84" s="45" t="s">
        <v>53</v>
      </c>
      <c r="O84" s="46">
        <v>0</v>
      </c>
      <c r="P84" s="47">
        <v>0</v>
      </c>
      <c r="Q84" s="58">
        <v>0</v>
      </c>
      <c r="R84" s="59">
        <v>0</v>
      </c>
      <c r="S84" s="48">
        <f t="shared" ref="S84" si="75">SUM(O84:O84)*M83</f>
        <v>0</v>
      </c>
      <c r="T84" s="49">
        <f t="shared" ref="T84" si="76">SUM(P84:P84)*M83</f>
        <v>0</v>
      </c>
      <c r="U84" s="49">
        <f t="shared" ref="U84" si="77">SUM(Q84:Q84)*M83</f>
        <v>0</v>
      </c>
      <c r="V84" s="49">
        <f t="shared" ref="V84" si="78">SUM(R84:R84)*M83</f>
        <v>0</v>
      </c>
      <c r="W84" s="50">
        <f t="shared" si="39"/>
        <v>0</v>
      </c>
      <c r="X84" s="295"/>
      <c r="Y84" s="297"/>
      <c r="Z84" s="299"/>
      <c r="AA84" s="292"/>
      <c r="AB84" s="292"/>
      <c r="AC84" s="507"/>
      <c r="AD84" s="594"/>
      <c r="AE84" s="279"/>
      <c r="AF84" s="278"/>
      <c r="AG84" s="278"/>
      <c r="AH84" s="278"/>
      <c r="AI84" s="679"/>
      <c r="AJ84" s="42"/>
      <c r="AK84" s="247"/>
      <c r="AL84" s="247"/>
      <c r="AM84" s="247"/>
      <c r="AN84" s="247"/>
      <c r="AO84" s="43"/>
    </row>
    <row r="85" spans="1:41" ht="39.950000000000003" customHeight="1" x14ac:dyDescent="0.2">
      <c r="A85" s="663"/>
      <c r="B85" s="665"/>
      <c r="C85" s="550">
        <v>4</v>
      </c>
      <c r="D85" s="554" t="s">
        <v>796</v>
      </c>
      <c r="E85" s="669">
        <v>4</v>
      </c>
      <c r="F85" s="560" t="s">
        <v>797</v>
      </c>
      <c r="G85" s="562" t="s">
        <v>798</v>
      </c>
      <c r="H85" s="565">
        <v>10</v>
      </c>
      <c r="I85" s="595" t="s">
        <v>799</v>
      </c>
      <c r="J85" s="595" t="s">
        <v>800</v>
      </c>
      <c r="K85" s="601">
        <f>((Q102*M101+Q100*M99+Q94*M93+Q92*M91+Q90*M89+Q88*M87+Q86*M85)/100%)</f>
        <v>0</v>
      </c>
      <c r="L85" s="610" t="s">
        <v>801</v>
      </c>
      <c r="M85" s="605">
        <v>0.05</v>
      </c>
      <c r="N85" s="14" t="s">
        <v>49</v>
      </c>
      <c r="O85" s="51">
        <v>0.5</v>
      </c>
      <c r="P85" s="34">
        <v>1</v>
      </c>
      <c r="Q85" s="35">
        <v>1</v>
      </c>
      <c r="R85" s="36">
        <v>1</v>
      </c>
      <c r="S85" s="37">
        <f>SUM(O85:O85)*M85</f>
        <v>2.5000000000000001E-2</v>
      </c>
      <c r="T85" s="38">
        <f>SUM(P85:P85)*M85</f>
        <v>0.05</v>
      </c>
      <c r="U85" s="38">
        <f>SUM(Q85:Q85)*M85</f>
        <v>0.05</v>
      </c>
      <c r="V85" s="38">
        <f>SUM(R85:R85)*M85</f>
        <v>0.05</v>
      </c>
      <c r="W85" s="52">
        <f t="shared" si="39"/>
        <v>0.05</v>
      </c>
      <c r="X85" s="294">
        <f>+S86+S88+S90+S92+S94+S100+S102+S96+S98</f>
        <v>0</v>
      </c>
      <c r="Y85" s="296">
        <f>+T86+T88+T90+T92+T94+T100+T102+T96+T98</f>
        <v>0</v>
      </c>
      <c r="Z85" s="298">
        <f>+U86+U88+U90+U92+U94+U100+U102+U96+U98</f>
        <v>0</v>
      </c>
      <c r="AA85" s="291">
        <f>+V86+V88+V90+V92+V94+V100+V102+V96+V98</f>
        <v>0</v>
      </c>
      <c r="AB85" s="291">
        <f>+W86+W88+W90+W92+W94+W100+W102+W96+W98</f>
        <v>0</v>
      </c>
      <c r="AC85" s="507"/>
      <c r="AD85" s="286" t="s">
        <v>937</v>
      </c>
      <c r="AE85" s="277" t="str">
        <f t="shared" ref="AE85" si="79">+IF(O86&gt;O85,"SUPERADA",IF(O86=O85,"EQUILIBRADA",IF(O86&lt;O85,"PARA MEJORAR")))</f>
        <v>PARA MEJORAR</v>
      </c>
      <c r="AF85" s="277" t="str">
        <f>IF(COUNTIF(AE85:AE102,"PARA MEJORAR")&gt;=1,"PARA MEJORAR","BIEN")</f>
        <v>PARA MEJORAR</v>
      </c>
      <c r="AG85" s="277" t="str">
        <f>IF(COUNTIF(AF85:AF102,"PARA MEJORAR")&gt;=1,"PARA MEJORAR","BIEN")</f>
        <v>PARA MEJORAR</v>
      </c>
      <c r="AH85" s="278"/>
      <c r="AI85" s="679"/>
      <c r="AJ85" s="87"/>
      <c r="AK85" s="88"/>
      <c r="AL85" s="88"/>
      <c r="AM85" s="88"/>
      <c r="AN85" s="88"/>
      <c r="AO85" s="89"/>
    </row>
    <row r="86" spans="1:41" ht="39.950000000000003" customHeight="1" thickBot="1" x14ac:dyDescent="0.25">
      <c r="A86" s="663"/>
      <c r="B86" s="665"/>
      <c r="C86" s="551"/>
      <c r="D86" s="554"/>
      <c r="E86" s="557"/>
      <c r="F86" s="560"/>
      <c r="G86" s="563"/>
      <c r="H86" s="566"/>
      <c r="I86" s="596"/>
      <c r="J86" s="596"/>
      <c r="K86" s="602"/>
      <c r="L86" s="609"/>
      <c r="M86" s="548"/>
      <c r="N86" s="23" t="s">
        <v>53</v>
      </c>
      <c r="O86" s="53">
        <v>0</v>
      </c>
      <c r="P86" s="25">
        <v>0</v>
      </c>
      <c r="Q86" s="55">
        <v>0</v>
      </c>
      <c r="R86" s="56">
        <v>0</v>
      </c>
      <c r="S86" s="26">
        <f>SUM(O86:O86)*M85</f>
        <v>0</v>
      </c>
      <c r="T86" s="27">
        <f>SUM(P86:P86)*M85</f>
        <v>0</v>
      </c>
      <c r="U86" s="27">
        <f>SUM(Q86:Q86)*M85</f>
        <v>0</v>
      </c>
      <c r="V86" s="27">
        <f>SUM(R86:R86)*M85</f>
        <v>0</v>
      </c>
      <c r="W86" s="54">
        <f t="shared" si="39"/>
        <v>0</v>
      </c>
      <c r="X86" s="295"/>
      <c r="Y86" s="297"/>
      <c r="Z86" s="299"/>
      <c r="AA86" s="292"/>
      <c r="AB86" s="292"/>
      <c r="AC86" s="507"/>
      <c r="AD86" s="286"/>
      <c r="AE86" s="279"/>
      <c r="AF86" s="278"/>
      <c r="AG86" s="278"/>
      <c r="AH86" s="278"/>
      <c r="AI86" s="679"/>
      <c r="AJ86" s="42"/>
      <c r="AK86" s="247"/>
      <c r="AL86" s="247"/>
      <c r="AM86" s="247"/>
      <c r="AN86" s="247"/>
      <c r="AO86" s="43"/>
    </row>
    <row r="87" spans="1:41" ht="39.950000000000003" customHeight="1" x14ac:dyDescent="0.2">
      <c r="A87" s="663"/>
      <c r="B87" s="665"/>
      <c r="C87" s="551"/>
      <c r="D87" s="554"/>
      <c r="E87" s="557"/>
      <c r="F87" s="560"/>
      <c r="G87" s="563"/>
      <c r="H87" s="566"/>
      <c r="I87" s="596"/>
      <c r="J87" s="596"/>
      <c r="K87" s="602"/>
      <c r="L87" s="609" t="s">
        <v>802</v>
      </c>
      <c r="M87" s="548">
        <v>0.05</v>
      </c>
      <c r="N87" s="44" t="s">
        <v>49</v>
      </c>
      <c r="O87" s="65">
        <v>1</v>
      </c>
      <c r="P87" s="66">
        <v>1</v>
      </c>
      <c r="Q87" s="35">
        <v>1</v>
      </c>
      <c r="R87" s="67">
        <v>1</v>
      </c>
      <c r="S87" s="61">
        <f>SUM(O87:O87)*M87</f>
        <v>0.05</v>
      </c>
      <c r="T87" s="62">
        <f>SUM(P87:P87)*M87</f>
        <v>0.05</v>
      </c>
      <c r="U87" s="62">
        <f>SUM(Q87:Q87)*M87</f>
        <v>0.05</v>
      </c>
      <c r="V87" s="62">
        <f>SUM(R87:R87)*M87</f>
        <v>0.05</v>
      </c>
      <c r="W87" s="68">
        <f t="shared" si="39"/>
        <v>0.05</v>
      </c>
      <c r="X87" s="295"/>
      <c r="Y87" s="297"/>
      <c r="Z87" s="299"/>
      <c r="AA87" s="292"/>
      <c r="AB87" s="292"/>
      <c r="AC87" s="507"/>
      <c r="AD87" s="286"/>
      <c r="AE87" s="277" t="str">
        <f t="shared" ref="AE87" si="80">+IF(O88&gt;O87,"SUPERADA",IF(O88=O87,"EQUILIBRADA",IF(O88&lt;O87,"PARA MEJORAR")))</f>
        <v>PARA MEJORAR</v>
      </c>
      <c r="AF87" s="278"/>
      <c r="AG87" s="278"/>
      <c r="AH87" s="278"/>
      <c r="AI87" s="679"/>
      <c r="AJ87" s="42"/>
      <c r="AK87" s="247"/>
      <c r="AL87" s="247"/>
      <c r="AM87" s="247"/>
      <c r="AN87" s="247"/>
      <c r="AO87" s="43"/>
    </row>
    <row r="88" spans="1:41" ht="39.950000000000003" customHeight="1" thickBot="1" x14ac:dyDescent="0.25">
      <c r="A88" s="663"/>
      <c r="B88" s="665"/>
      <c r="C88" s="551"/>
      <c r="D88" s="554"/>
      <c r="E88" s="557"/>
      <c r="F88" s="560"/>
      <c r="G88" s="563"/>
      <c r="H88" s="566"/>
      <c r="I88" s="596"/>
      <c r="J88" s="596"/>
      <c r="K88" s="602"/>
      <c r="L88" s="609"/>
      <c r="M88" s="548"/>
      <c r="N88" s="23" t="s">
        <v>53</v>
      </c>
      <c r="O88" s="53">
        <v>0</v>
      </c>
      <c r="P88" s="25">
        <v>0</v>
      </c>
      <c r="Q88" s="55">
        <v>0</v>
      </c>
      <c r="R88" s="56">
        <v>0</v>
      </c>
      <c r="S88" s="26">
        <f>SUM(O88:O88)*M87</f>
        <v>0</v>
      </c>
      <c r="T88" s="27">
        <f>SUM(P88:P88)*M87</f>
        <v>0</v>
      </c>
      <c r="U88" s="27">
        <f>SUM(Q88:Q88)*M87</f>
        <v>0</v>
      </c>
      <c r="V88" s="27">
        <f>SUM(R88:R88)*M87</f>
        <v>0</v>
      </c>
      <c r="W88" s="54">
        <f t="shared" si="39"/>
        <v>0</v>
      </c>
      <c r="X88" s="295"/>
      <c r="Y88" s="297"/>
      <c r="Z88" s="299"/>
      <c r="AA88" s="292"/>
      <c r="AB88" s="292"/>
      <c r="AC88" s="507"/>
      <c r="AD88" s="286"/>
      <c r="AE88" s="279"/>
      <c r="AF88" s="278"/>
      <c r="AG88" s="278"/>
      <c r="AH88" s="278"/>
      <c r="AI88" s="679"/>
      <c r="AJ88" s="42"/>
      <c r="AK88" s="247"/>
      <c r="AL88" s="247"/>
      <c r="AM88" s="247"/>
      <c r="AN88" s="247"/>
      <c r="AO88" s="43"/>
    </row>
    <row r="89" spans="1:41" ht="39.950000000000003" customHeight="1" x14ac:dyDescent="0.2">
      <c r="A89" s="663"/>
      <c r="B89" s="665"/>
      <c r="C89" s="551"/>
      <c r="D89" s="554"/>
      <c r="E89" s="557"/>
      <c r="F89" s="560"/>
      <c r="G89" s="563"/>
      <c r="H89" s="566"/>
      <c r="I89" s="596"/>
      <c r="J89" s="596"/>
      <c r="K89" s="602"/>
      <c r="L89" s="609" t="s">
        <v>968</v>
      </c>
      <c r="M89" s="548">
        <v>0.1</v>
      </c>
      <c r="N89" s="44" t="s">
        <v>49</v>
      </c>
      <c r="O89" s="65">
        <v>1</v>
      </c>
      <c r="P89" s="66">
        <v>1</v>
      </c>
      <c r="Q89" s="35">
        <v>1</v>
      </c>
      <c r="R89" s="67">
        <v>1</v>
      </c>
      <c r="S89" s="61">
        <f>SUM(O89:O89)*M89</f>
        <v>0.1</v>
      </c>
      <c r="T89" s="62">
        <f>SUM(P89:P89)*M89</f>
        <v>0.1</v>
      </c>
      <c r="U89" s="62">
        <f>SUM(Q89:Q89)*M89</f>
        <v>0.1</v>
      </c>
      <c r="V89" s="62">
        <f>SUM(R89:R89)*M89</f>
        <v>0.1</v>
      </c>
      <c r="W89" s="68">
        <f>MAX(S89:V89)</f>
        <v>0.1</v>
      </c>
      <c r="X89" s="295"/>
      <c r="Y89" s="297"/>
      <c r="Z89" s="299"/>
      <c r="AA89" s="292"/>
      <c r="AB89" s="292"/>
      <c r="AC89" s="507"/>
      <c r="AD89" s="286"/>
      <c r="AE89" s="277" t="str">
        <f t="shared" ref="AE89" si="81">+IF(O90&gt;O89,"SUPERADA",IF(O90=O89,"EQUILIBRADA",IF(O90&lt;O89,"PARA MEJORAR")))</f>
        <v>PARA MEJORAR</v>
      </c>
      <c r="AF89" s="278"/>
      <c r="AG89" s="278"/>
      <c r="AH89" s="278"/>
      <c r="AI89" s="679"/>
      <c r="AJ89" s="42"/>
      <c r="AK89" s="247"/>
      <c r="AL89" s="247"/>
      <c r="AM89" s="247"/>
      <c r="AN89" s="247"/>
      <c r="AO89" s="43"/>
    </row>
    <row r="90" spans="1:41" ht="39.950000000000003" customHeight="1" thickBot="1" x14ac:dyDescent="0.25">
      <c r="A90" s="663"/>
      <c r="B90" s="665"/>
      <c r="C90" s="551"/>
      <c r="D90" s="554"/>
      <c r="E90" s="557"/>
      <c r="F90" s="560"/>
      <c r="G90" s="563"/>
      <c r="H90" s="566"/>
      <c r="I90" s="596"/>
      <c r="J90" s="596"/>
      <c r="K90" s="602"/>
      <c r="L90" s="609"/>
      <c r="M90" s="548"/>
      <c r="N90" s="23" t="s">
        <v>53</v>
      </c>
      <c r="O90" s="53">
        <v>0</v>
      </c>
      <c r="P90" s="25">
        <v>0</v>
      </c>
      <c r="Q90" s="55">
        <v>0</v>
      </c>
      <c r="R90" s="56">
        <v>0</v>
      </c>
      <c r="S90" s="26">
        <f>SUM(O90:O90)*M89</f>
        <v>0</v>
      </c>
      <c r="T90" s="27">
        <f>SUM(P90:P90)*M89</f>
        <v>0</v>
      </c>
      <c r="U90" s="27">
        <f>SUM(Q90:Q90)*M89</f>
        <v>0</v>
      </c>
      <c r="V90" s="27">
        <f>SUM(R90:R90)*M89</f>
        <v>0</v>
      </c>
      <c r="W90" s="54">
        <f>MAX(S90:V90)</f>
        <v>0</v>
      </c>
      <c r="X90" s="295"/>
      <c r="Y90" s="297"/>
      <c r="Z90" s="299"/>
      <c r="AA90" s="292"/>
      <c r="AB90" s="292"/>
      <c r="AC90" s="507"/>
      <c r="AD90" s="286"/>
      <c r="AE90" s="279"/>
      <c r="AF90" s="278"/>
      <c r="AG90" s="278"/>
      <c r="AH90" s="278"/>
      <c r="AI90" s="679"/>
      <c r="AJ90" s="42"/>
      <c r="AK90" s="247"/>
      <c r="AL90" s="247"/>
      <c r="AM90" s="247"/>
      <c r="AN90" s="247"/>
      <c r="AO90" s="43"/>
    </row>
    <row r="91" spans="1:41" ht="39.950000000000003" customHeight="1" x14ac:dyDescent="0.2">
      <c r="A91" s="663"/>
      <c r="B91" s="665"/>
      <c r="C91" s="551"/>
      <c r="D91" s="554"/>
      <c r="E91" s="557"/>
      <c r="F91" s="560"/>
      <c r="G91" s="563"/>
      <c r="H91" s="566"/>
      <c r="I91" s="596"/>
      <c r="J91" s="596"/>
      <c r="K91" s="602"/>
      <c r="L91" s="611" t="s">
        <v>969</v>
      </c>
      <c r="M91" s="548">
        <v>0.1</v>
      </c>
      <c r="N91" s="44" t="s">
        <v>49</v>
      </c>
      <c r="O91" s="65">
        <v>1</v>
      </c>
      <c r="P91" s="66">
        <v>1</v>
      </c>
      <c r="Q91" s="35">
        <v>1</v>
      </c>
      <c r="R91" s="67">
        <v>1</v>
      </c>
      <c r="S91" s="61">
        <f>SUM(O91:O91)*M91</f>
        <v>0.1</v>
      </c>
      <c r="T91" s="62">
        <f>SUM(P91:P91)*M91</f>
        <v>0.1</v>
      </c>
      <c r="U91" s="62">
        <f>SUM(Q91:Q91)*M91</f>
        <v>0.1</v>
      </c>
      <c r="V91" s="62">
        <f>SUM(R91:R91)*M91</f>
        <v>0.1</v>
      </c>
      <c r="W91" s="68">
        <f t="shared" si="39"/>
        <v>0.1</v>
      </c>
      <c r="X91" s="295"/>
      <c r="Y91" s="297"/>
      <c r="Z91" s="299"/>
      <c r="AA91" s="292"/>
      <c r="AB91" s="292"/>
      <c r="AC91" s="507"/>
      <c r="AD91" s="286"/>
      <c r="AE91" s="277" t="str">
        <f t="shared" ref="AE91" si="82">+IF(O92&gt;O91,"SUPERADA",IF(O92=O91,"EQUILIBRADA",IF(O92&lt;O91,"PARA MEJORAR")))</f>
        <v>PARA MEJORAR</v>
      </c>
      <c r="AF91" s="278"/>
      <c r="AG91" s="278"/>
      <c r="AH91" s="278"/>
      <c r="AI91" s="679"/>
      <c r="AJ91" s="42"/>
      <c r="AK91" s="247"/>
      <c r="AL91" s="247"/>
      <c r="AM91" s="247"/>
      <c r="AN91" s="247"/>
      <c r="AO91" s="43"/>
    </row>
    <row r="92" spans="1:41" ht="39.950000000000003" customHeight="1" thickBot="1" x14ac:dyDescent="0.25">
      <c r="A92" s="663"/>
      <c r="B92" s="665"/>
      <c r="C92" s="551"/>
      <c r="D92" s="554"/>
      <c r="E92" s="557"/>
      <c r="F92" s="560"/>
      <c r="G92" s="563"/>
      <c r="H92" s="566"/>
      <c r="I92" s="596"/>
      <c r="J92" s="596"/>
      <c r="K92" s="602"/>
      <c r="L92" s="611"/>
      <c r="M92" s="548"/>
      <c r="N92" s="23" t="s">
        <v>53</v>
      </c>
      <c r="O92" s="53">
        <v>0</v>
      </c>
      <c r="P92" s="25">
        <v>0</v>
      </c>
      <c r="Q92" s="55">
        <v>0</v>
      </c>
      <c r="R92" s="56">
        <v>0</v>
      </c>
      <c r="S92" s="26">
        <f>SUM(O92:O92)*M91</f>
        <v>0</v>
      </c>
      <c r="T92" s="27">
        <f>SUM(P92:P92)*M91</f>
        <v>0</v>
      </c>
      <c r="U92" s="27">
        <f>SUM(Q92:Q92)*M91</f>
        <v>0</v>
      </c>
      <c r="V92" s="27">
        <f>SUM(R92:R92)*M91</f>
        <v>0</v>
      </c>
      <c r="W92" s="54">
        <f t="shared" si="39"/>
        <v>0</v>
      </c>
      <c r="X92" s="295"/>
      <c r="Y92" s="297"/>
      <c r="Z92" s="299"/>
      <c r="AA92" s="292"/>
      <c r="AB92" s="292"/>
      <c r="AC92" s="507"/>
      <c r="AD92" s="286"/>
      <c r="AE92" s="279"/>
      <c r="AF92" s="278"/>
      <c r="AG92" s="278"/>
      <c r="AH92" s="278"/>
      <c r="AI92" s="679"/>
      <c r="AJ92" s="42"/>
      <c r="AK92" s="247"/>
      <c r="AL92" s="247"/>
      <c r="AM92" s="247"/>
      <c r="AN92" s="247"/>
      <c r="AO92" s="43"/>
    </row>
    <row r="93" spans="1:41" ht="39.950000000000003" customHeight="1" x14ac:dyDescent="0.2">
      <c r="A93" s="663"/>
      <c r="B93" s="665"/>
      <c r="C93" s="551"/>
      <c r="D93" s="554"/>
      <c r="E93" s="557"/>
      <c r="F93" s="560"/>
      <c r="G93" s="563"/>
      <c r="H93" s="566"/>
      <c r="I93" s="596"/>
      <c r="J93" s="596"/>
      <c r="K93" s="602"/>
      <c r="L93" s="609" t="s">
        <v>970</v>
      </c>
      <c r="M93" s="548">
        <v>0.1</v>
      </c>
      <c r="N93" s="44" t="s">
        <v>49</v>
      </c>
      <c r="O93" s="65">
        <v>1</v>
      </c>
      <c r="P93" s="66">
        <v>1</v>
      </c>
      <c r="Q93" s="35">
        <v>1</v>
      </c>
      <c r="R93" s="67">
        <v>1</v>
      </c>
      <c r="S93" s="61">
        <f>SUM(O93:O93)*M93</f>
        <v>0.1</v>
      </c>
      <c r="T93" s="62">
        <f>SUM(P93:P93)*M93</f>
        <v>0.1</v>
      </c>
      <c r="U93" s="62">
        <f>SUM(Q93:Q93)*M93</f>
        <v>0.1</v>
      </c>
      <c r="V93" s="62">
        <f>SUM(R93:R93)*M93</f>
        <v>0.1</v>
      </c>
      <c r="W93" s="68">
        <f>MAX(S93:V93)</f>
        <v>0.1</v>
      </c>
      <c r="X93" s="295"/>
      <c r="Y93" s="297"/>
      <c r="Z93" s="299"/>
      <c r="AA93" s="292"/>
      <c r="AB93" s="292"/>
      <c r="AC93" s="507"/>
      <c r="AD93" s="286"/>
      <c r="AE93" s="277" t="str">
        <f t="shared" ref="AE93" si="83">+IF(O94&gt;O93,"SUPERADA",IF(O94=O93,"EQUILIBRADA",IF(O94&lt;O93,"PARA MEJORAR")))</f>
        <v>PARA MEJORAR</v>
      </c>
      <c r="AF93" s="278"/>
      <c r="AG93" s="278"/>
      <c r="AH93" s="278"/>
      <c r="AI93" s="679"/>
      <c r="AJ93" s="42"/>
      <c r="AK93" s="247"/>
      <c r="AL93" s="247"/>
      <c r="AM93" s="247"/>
      <c r="AN93" s="247"/>
      <c r="AO93" s="43"/>
    </row>
    <row r="94" spans="1:41" ht="39.950000000000003" customHeight="1" thickBot="1" x14ac:dyDescent="0.25">
      <c r="A94" s="663"/>
      <c r="B94" s="665"/>
      <c r="C94" s="551"/>
      <c r="D94" s="554"/>
      <c r="E94" s="557"/>
      <c r="F94" s="560"/>
      <c r="G94" s="563"/>
      <c r="H94" s="566"/>
      <c r="I94" s="596"/>
      <c r="J94" s="596"/>
      <c r="K94" s="602"/>
      <c r="L94" s="609"/>
      <c r="M94" s="548"/>
      <c r="N94" s="23" t="s">
        <v>53</v>
      </c>
      <c r="O94" s="53">
        <v>0</v>
      </c>
      <c r="P94" s="25">
        <v>0</v>
      </c>
      <c r="Q94" s="55">
        <v>0</v>
      </c>
      <c r="R94" s="56">
        <v>0</v>
      </c>
      <c r="S94" s="26">
        <f>SUM(O94:O94)*M93</f>
        <v>0</v>
      </c>
      <c r="T94" s="27">
        <f>SUM(P94:P94)*M93</f>
        <v>0</v>
      </c>
      <c r="U94" s="27">
        <f>SUM(Q94:Q94)*M93</f>
        <v>0</v>
      </c>
      <c r="V94" s="27">
        <f>SUM(R94:R94)*M93</f>
        <v>0</v>
      </c>
      <c r="W94" s="54">
        <f>MAX(S94:V94)</f>
        <v>0</v>
      </c>
      <c r="X94" s="295"/>
      <c r="Y94" s="297"/>
      <c r="Z94" s="299"/>
      <c r="AA94" s="292"/>
      <c r="AB94" s="292"/>
      <c r="AC94" s="507"/>
      <c r="AD94" s="286"/>
      <c r="AE94" s="279"/>
      <c r="AF94" s="278"/>
      <c r="AG94" s="278"/>
      <c r="AH94" s="278"/>
      <c r="AI94" s="679"/>
      <c r="AJ94" s="42"/>
      <c r="AK94" s="247"/>
      <c r="AL94" s="247"/>
      <c r="AM94" s="247"/>
      <c r="AN94" s="247"/>
      <c r="AO94" s="43"/>
    </row>
    <row r="95" spans="1:41" ht="39.950000000000003" customHeight="1" x14ac:dyDescent="0.2">
      <c r="A95" s="663"/>
      <c r="B95" s="665"/>
      <c r="C95" s="551"/>
      <c r="D95" s="554"/>
      <c r="E95" s="557"/>
      <c r="F95" s="560"/>
      <c r="G95" s="563"/>
      <c r="H95" s="566"/>
      <c r="I95" s="596"/>
      <c r="J95" s="596"/>
      <c r="K95" s="602"/>
      <c r="L95" s="609" t="s">
        <v>971</v>
      </c>
      <c r="M95" s="548">
        <v>0.1</v>
      </c>
      <c r="N95" s="44" t="s">
        <v>49</v>
      </c>
      <c r="O95" s="65">
        <v>0.5</v>
      </c>
      <c r="P95" s="66">
        <v>1</v>
      </c>
      <c r="Q95" s="35">
        <v>1</v>
      </c>
      <c r="R95" s="67">
        <v>1</v>
      </c>
      <c r="S95" s="61">
        <f t="shared" ref="S95" si="84">SUM(O95:O95)*M95</f>
        <v>0.05</v>
      </c>
      <c r="T95" s="62">
        <f t="shared" ref="T95" si="85">SUM(P95:P95)*M95</f>
        <v>0.1</v>
      </c>
      <c r="U95" s="62">
        <f t="shared" ref="U95" si="86">SUM(Q95:Q95)*M95</f>
        <v>0.1</v>
      </c>
      <c r="V95" s="62">
        <f t="shared" ref="V95" si="87">SUM(R95:R95)*M95</f>
        <v>0.1</v>
      </c>
      <c r="W95" s="68">
        <f t="shared" ref="W95:W98" si="88">MAX(S95:V95)</f>
        <v>0.1</v>
      </c>
      <c r="X95" s="295"/>
      <c r="Y95" s="297"/>
      <c r="Z95" s="299"/>
      <c r="AA95" s="292"/>
      <c r="AB95" s="292"/>
      <c r="AC95" s="507"/>
      <c r="AD95" s="286"/>
      <c r="AE95" s="277" t="str">
        <f t="shared" ref="AE95" si="89">+IF(O96&gt;O95,"SUPERADA",IF(O96=O95,"EQUILIBRADA",IF(O96&lt;O95,"PARA MEJORAR")))</f>
        <v>PARA MEJORAR</v>
      </c>
      <c r="AF95" s="278"/>
      <c r="AG95" s="278"/>
      <c r="AH95" s="278"/>
      <c r="AI95" s="679"/>
      <c r="AJ95" s="42"/>
      <c r="AK95" s="247"/>
      <c r="AL95" s="247"/>
      <c r="AM95" s="247"/>
      <c r="AN95" s="247"/>
      <c r="AO95" s="43"/>
    </row>
    <row r="96" spans="1:41" ht="39.950000000000003" customHeight="1" thickBot="1" x14ac:dyDescent="0.25">
      <c r="A96" s="663"/>
      <c r="B96" s="665"/>
      <c r="C96" s="551"/>
      <c r="D96" s="554"/>
      <c r="E96" s="557"/>
      <c r="F96" s="560"/>
      <c r="G96" s="563"/>
      <c r="H96" s="566"/>
      <c r="I96" s="596"/>
      <c r="J96" s="596"/>
      <c r="K96" s="602"/>
      <c r="L96" s="609"/>
      <c r="M96" s="548"/>
      <c r="N96" s="23" t="s">
        <v>53</v>
      </c>
      <c r="O96" s="53">
        <v>0</v>
      </c>
      <c r="P96" s="25">
        <v>0</v>
      </c>
      <c r="Q96" s="55">
        <v>0</v>
      </c>
      <c r="R96" s="56">
        <v>0</v>
      </c>
      <c r="S96" s="26">
        <f t="shared" ref="S96" si="90">SUM(O96:O96)*M95</f>
        <v>0</v>
      </c>
      <c r="T96" s="27">
        <f t="shared" ref="T96" si="91">SUM(P96:P96)*M95</f>
        <v>0</v>
      </c>
      <c r="U96" s="27">
        <f t="shared" ref="U96" si="92">SUM(Q96:Q96)*M95</f>
        <v>0</v>
      </c>
      <c r="V96" s="27">
        <f t="shared" ref="V96" si="93">SUM(R96:R96)*M95</f>
        <v>0</v>
      </c>
      <c r="W96" s="54">
        <f t="shared" si="88"/>
        <v>0</v>
      </c>
      <c r="X96" s="295"/>
      <c r="Y96" s="297"/>
      <c r="Z96" s="299"/>
      <c r="AA96" s="292"/>
      <c r="AB96" s="292"/>
      <c r="AC96" s="507"/>
      <c r="AD96" s="286"/>
      <c r="AE96" s="279"/>
      <c r="AF96" s="278"/>
      <c r="AG96" s="278"/>
      <c r="AH96" s="278"/>
      <c r="AI96" s="679"/>
      <c r="AJ96" s="42"/>
      <c r="AK96" s="247"/>
      <c r="AL96" s="247"/>
      <c r="AM96" s="247"/>
      <c r="AN96" s="247"/>
      <c r="AO96" s="43"/>
    </row>
    <row r="97" spans="1:41" ht="39.950000000000003" customHeight="1" x14ac:dyDescent="0.2">
      <c r="A97" s="663"/>
      <c r="B97" s="665"/>
      <c r="C97" s="551"/>
      <c r="D97" s="554"/>
      <c r="E97" s="557"/>
      <c r="F97" s="560"/>
      <c r="G97" s="563"/>
      <c r="H97" s="566"/>
      <c r="I97" s="596"/>
      <c r="J97" s="596"/>
      <c r="K97" s="602"/>
      <c r="L97" s="609" t="s">
        <v>972</v>
      </c>
      <c r="M97" s="548">
        <v>0.1</v>
      </c>
      <c r="N97" s="44" t="s">
        <v>49</v>
      </c>
      <c r="O97" s="65">
        <v>0.5</v>
      </c>
      <c r="P97" s="66">
        <v>1</v>
      </c>
      <c r="Q97" s="35">
        <v>1</v>
      </c>
      <c r="R97" s="67">
        <v>1</v>
      </c>
      <c r="S97" s="61">
        <f t="shared" ref="S97" si="94">SUM(O97:O97)*M97</f>
        <v>0.05</v>
      </c>
      <c r="T97" s="62">
        <f t="shared" ref="T97" si="95">SUM(P97:P97)*M97</f>
        <v>0.1</v>
      </c>
      <c r="U97" s="62">
        <f t="shared" ref="U97" si="96">SUM(Q97:Q97)*M97</f>
        <v>0.1</v>
      </c>
      <c r="V97" s="62">
        <f t="shared" ref="V97" si="97">SUM(R97:R97)*M97</f>
        <v>0.1</v>
      </c>
      <c r="W97" s="68">
        <f t="shared" si="88"/>
        <v>0.1</v>
      </c>
      <c r="X97" s="295"/>
      <c r="Y97" s="297"/>
      <c r="Z97" s="299"/>
      <c r="AA97" s="292"/>
      <c r="AB97" s="292"/>
      <c r="AC97" s="507"/>
      <c r="AD97" s="286"/>
      <c r="AE97" s="277" t="str">
        <f t="shared" ref="AE97" si="98">+IF(O98&gt;O97,"SUPERADA",IF(O98=O97,"EQUILIBRADA",IF(O98&lt;O97,"PARA MEJORAR")))</f>
        <v>PARA MEJORAR</v>
      </c>
      <c r="AF97" s="278"/>
      <c r="AG97" s="278"/>
      <c r="AH97" s="278"/>
      <c r="AI97" s="679"/>
      <c r="AJ97" s="42"/>
      <c r="AK97" s="247"/>
      <c r="AL97" s="247"/>
      <c r="AM97" s="247"/>
      <c r="AN97" s="247"/>
      <c r="AO97" s="43"/>
    </row>
    <row r="98" spans="1:41" ht="39.950000000000003" customHeight="1" thickBot="1" x14ac:dyDescent="0.25">
      <c r="A98" s="663"/>
      <c r="B98" s="665"/>
      <c r="C98" s="551"/>
      <c r="D98" s="554"/>
      <c r="E98" s="557"/>
      <c r="F98" s="560"/>
      <c r="G98" s="563"/>
      <c r="H98" s="566"/>
      <c r="I98" s="596"/>
      <c r="J98" s="596"/>
      <c r="K98" s="602"/>
      <c r="L98" s="609"/>
      <c r="M98" s="548"/>
      <c r="N98" s="23" t="s">
        <v>53</v>
      </c>
      <c r="O98" s="53">
        <v>0</v>
      </c>
      <c r="P98" s="25">
        <v>0</v>
      </c>
      <c r="Q98" s="55">
        <v>0</v>
      </c>
      <c r="R98" s="56">
        <v>0</v>
      </c>
      <c r="S98" s="26">
        <f t="shared" ref="S98" si="99">SUM(O98:O98)*M97</f>
        <v>0</v>
      </c>
      <c r="T98" s="27">
        <f t="shared" ref="T98" si="100">SUM(P98:P98)*M97</f>
        <v>0</v>
      </c>
      <c r="U98" s="27">
        <f t="shared" ref="U98" si="101">SUM(Q98:Q98)*M97</f>
        <v>0</v>
      </c>
      <c r="V98" s="27">
        <f t="shared" ref="V98" si="102">SUM(R98:R98)*M97</f>
        <v>0</v>
      </c>
      <c r="W98" s="54">
        <f t="shared" si="88"/>
        <v>0</v>
      </c>
      <c r="X98" s="295"/>
      <c r="Y98" s="297"/>
      <c r="Z98" s="299"/>
      <c r="AA98" s="292"/>
      <c r="AB98" s="292"/>
      <c r="AC98" s="507"/>
      <c r="AD98" s="286"/>
      <c r="AE98" s="279"/>
      <c r="AF98" s="278"/>
      <c r="AG98" s="278"/>
      <c r="AH98" s="278"/>
      <c r="AI98" s="679"/>
      <c r="AJ98" s="42"/>
      <c r="AK98" s="247"/>
      <c r="AL98" s="247"/>
      <c r="AM98" s="247"/>
      <c r="AN98" s="247"/>
      <c r="AO98" s="43"/>
    </row>
    <row r="99" spans="1:41" ht="39.950000000000003" customHeight="1" x14ac:dyDescent="0.2">
      <c r="A99" s="663"/>
      <c r="B99" s="665"/>
      <c r="C99" s="551"/>
      <c r="D99" s="554"/>
      <c r="E99" s="557"/>
      <c r="F99" s="560"/>
      <c r="G99" s="563"/>
      <c r="H99" s="566"/>
      <c r="I99" s="596"/>
      <c r="J99" s="596"/>
      <c r="K99" s="602"/>
      <c r="L99" s="609" t="s">
        <v>973</v>
      </c>
      <c r="M99" s="548">
        <v>0.1</v>
      </c>
      <c r="N99" s="44" t="s">
        <v>49</v>
      </c>
      <c r="O99" s="65">
        <v>0.2</v>
      </c>
      <c r="P99" s="66">
        <v>0.5</v>
      </c>
      <c r="Q99" s="35">
        <v>1</v>
      </c>
      <c r="R99" s="66">
        <v>1</v>
      </c>
      <c r="S99" s="61">
        <f>SUM(O99:O99)*M99</f>
        <v>2.0000000000000004E-2</v>
      </c>
      <c r="T99" s="62">
        <f>SUM(P99:P99)*M99</f>
        <v>0.05</v>
      </c>
      <c r="U99" s="62">
        <f>SUM(Q99:Q99)*M99</f>
        <v>0.1</v>
      </c>
      <c r="V99" s="62">
        <f>SUM(R99:R99)*M99</f>
        <v>0.1</v>
      </c>
      <c r="W99" s="68">
        <f t="shared" si="39"/>
        <v>0.1</v>
      </c>
      <c r="X99" s="295"/>
      <c r="Y99" s="297"/>
      <c r="Z99" s="299"/>
      <c r="AA99" s="292"/>
      <c r="AB99" s="292"/>
      <c r="AC99" s="507"/>
      <c r="AD99" s="286"/>
      <c r="AE99" s="277" t="str">
        <f t="shared" ref="AE99" si="103">+IF(O100&gt;O99,"SUPERADA",IF(O100=O99,"EQUILIBRADA",IF(O100&lt;O99,"PARA MEJORAR")))</f>
        <v>PARA MEJORAR</v>
      </c>
      <c r="AF99" s="278"/>
      <c r="AG99" s="278"/>
      <c r="AH99" s="278"/>
      <c r="AI99" s="679"/>
      <c r="AJ99" s="42"/>
      <c r="AK99" s="247"/>
      <c r="AL99" s="247"/>
      <c r="AM99" s="247"/>
      <c r="AN99" s="247"/>
      <c r="AO99" s="43"/>
    </row>
    <row r="100" spans="1:41" ht="39.950000000000003" customHeight="1" thickBot="1" x14ac:dyDescent="0.25">
      <c r="A100" s="663"/>
      <c r="B100" s="665"/>
      <c r="C100" s="551"/>
      <c r="D100" s="554"/>
      <c r="E100" s="557"/>
      <c r="F100" s="560"/>
      <c r="G100" s="563"/>
      <c r="H100" s="566"/>
      <c r="I100" s="596"/>
      <c r="J100" s="596"/>
      <c r="K100" s="602"/>
      <c r="L100" s="609"/>
      <c r="M100" s="548"/>
      <c r="N100" s="23" t="s">
        <v>53</v>
      </c>
      <c r="O100" s="53">
        <v>0</v>
      </c>
      <c r="P100" s="25">
        <v>0</v>
      </c>
      <c r="Q100" s="55">
        <v>0</v>
      </c>
      <c r="R100" s="56">
        <v>0</v>
      </c>
      <c r="S100" s="26">
        <f>SUM(O100:O100)*M99</f>
        <v>0</v>
      </c>
      <c r="T100" s="27">
        <f>SUM(P100:P100)*M99</f>
        <v>0</v>
      </c>
      <c r="U100" s="27">
        <f>SUM(Q100:Q100)*M99</f>
        <v>0</v>
      </c>
      <c r="V100" s="27">
        <f>SUM(R100:R100)*M99</f>
        <v>0</v>
      </c>
      <c r="W100" s="54">
        <f t="shared" si="39"/>
        <v>0</v>
      </c>
      <c r="X100" s="295"/>
      <c r="Y100" s="297"/>
      <c r="Z100" s="299"/>
      <c r="AA100" s="292"/>
      <c r="AB100" s="292"/>
      <c r="AC100" s="507"/>
      <c r="AD100" s="286"/>
      <c r="AE100" s="279"/>
      <c r="AF100" s="278"/>
      <c r="AG100" s="278"/>
      <c r="AH100" s="278"/>
      <c r="AI100" s="679"/>
      <c r="AJ100" s="42"/>
      <c r="AK100" s="247"/>
      <c r="AL100" s="247"/>
      <c r="AM100" s="247"/>
      <c r="AN100" s="247"/>
      <c r="AO100" s="43"/>
    </row>
    <row r="101" spans="1:41" ht="39.950000000000003" customHeight="1" x14ac:dyDescent="0.2">
      <c r="A101" s="663"/>
      <c r="B101" s="665"/>
      <c r="C101" s="551"/>
      <c r="D101" s="554"/>
      <c r="E101" s="557"/>
      <c r="F101" s="560"/>
      <c r="G101" s="563"/>
      <c r="H101" s="566"/>
      <c r="I101" s="596"/>
      <c r="J101" s="596"/>
      <c r="K101" s="602"/>
      <c r="L101" s="609" t="s">
        <v>974</v>
      </c>
      <c r="M101" s="548">
        <v>0.3</v>
      </c>
      <c r="N101" s="44" t="s">
        <v>49</v>
      </c>
      <c r="O101" s="65">
        <v>0</v>
      </c>
      <c r="P101" s="66">
        <v>0.2</v>
      </c>
      <c r="Q101" s="35">
        <v>0.9</v>
      </c>
      <c r="R101" s="67">
        <v>1</v>
      </c>
      <c r="S101" s="61">
        <f>SUM(O101:O101)*M101</f>
        <v>0</v>
      </c>
      <c r="T101" s="62">
        <f>SUM(P101:P101)*M101</f>
        <v>0.06</v>
      </c>
      <c r="U101" s="62">
        <f>SUM(Q101:Q101)*M101</f>
        <v>0.27</v>
      </c>
      <c r="V101" s="62">
        <f>SUM(R101:R101)*M101</f>
        <v>0.3</v>
      </c>
      <c r="W101" s="68">
        <f t="shared" si="39"/>
        <v>0.3</v>
      </c>
      <c r="X101" s="295"/>
      <c r="Y101" s="297"/>
      <c r="Z101" s="299"/>
      <c r="AA101" s="292"/>
      <c r="AB101" s="292"/>
      <c r="AC101" s="507"/>
      <c r="AD101" s="286"/>
      <c r="AE101" s="277" t="str">
        <f t="shared" ref="AE101" si="104">+IF(O102&gt;O101,"SUPERADA",IF(O102=O101,"EQUILIBRADA",IF(O102&lt;O101,"PARA MEJORAR")))</f>
        <v>EQUILIBRADA</v>
      </c>
      <c r="AF101" s="278"/>
      <c r="AG101" s="278"/>
      <c r="AH101" s="278"/>
      <c r="AI101" s="679"/>
      <c r="AJ101" s="42"/>
      <c r="AK101" s="247"/>
      <c r="AL101" s="247"/>
      <c r="AM101" s="247"/>
      <c r="AN101" s="247"/>
      <c r="AO101" s="43"/>
    </row>
    <row r="102" spans="1:41" ht="39.950000000000003" customHeight="1" thickBot="1" x14ac:dyDescent="0.25">
      <c r="A102" s="663"/>
      <c r="B102" s="665"/>
      <c r="C102" s="552"/>
      <c r="D102" s="555"/>
      <c r="E102" s="557"/>
      <c r="F102" s="561"/>
      <c r="G102" s="564"/>
      <c r="H102" s="567"/>
      <c r="I102" s="597"/>
      <c r="J102" s="597"/>
      <c r="K102" s="603"/>
      <c r="L102" s="609"/>
      <c r="M102" s="549"/>
      <c r="N102" s="45" t="s">
        <v>53</v>
      </c>
      <c r="O102" s="57">
        <v>0</v>
      </c>
      <c r="P102" s="47">
        <v>0</v>
      </c>
      <c r="Q102" s="58">
        <v>0</v>
      </c>
      <c r="R102" s="59">
        <v>0</v>
      </c>
      <c r="S102" s="48">
        <f>SUM(O102:O102)*M101</f>
        <v>0</v>
      </c>
      <c r="T102" s="49">
        <f>SUM(P102:P102)*M101</f>
        <v>0</v>
      </c>
      <c r="U102" s="49">
        <f>SUM(Q102:Q102)*M101</f>
        <v>0</v>
      </c>
      <c r="V102" s="49">
        <f>SUM(R102:R102)*M101</f>
        <v>0</v>
      </c>
      <c r="W102" s="60">
        <f t="shared" si="39"/>
        <v>0</v>
      </c>
      <c r="X102" s="461"/>
      <c r="Y102" s="300"/>
      <c r="Z102" s="462"/>
      <c r="AA102" s="293"/>
      <c r="AB102" s="293"/>
      <c r="AC102" s="507"/>
      <c r="AD102" s="287"/>
      <c r="AE102" s="279"/>
      <c r="AF102" s="279"/>
      <c r="AG102" s="279"/>
      <c r="AH102" s="278"/>
      <c r="AI102" s="679"/>
      <c r="AJ102" s="42"/>
      <c r="AK102" s="247"/>
      <c r="AL102" s="247"/>
      <c r="AM102" s="247"/>
      <c r="AN102" s="247"/>
      <c r="AO102" s="43"/>
    </row>
    <row r="103" spans="1:41" ht="39.950000000000003" customHeight="1" x14ac:dyDescent="0.2">
      <c r="A103" s="663"/>
      <c r="B103" s="665"/>
      <c r="C103" s="550">
        <v>5</v>
      </c>
      <c r="D103" s="553" t="s">
        <v>803</v>
      </c>
      <c r="E103" s="556">
        <v>5</v>
      </c>
      <c r="F103" s="607" t="s">
        <v>939</v>
      </c>
      <c r="G103" s="562" t="s">
        <v>804</v>
      </c>
      <c r="H103" s="565">
        <v>11</v>
      </c>
      <c r="I103" s="595" t="s">
        <v>805</v>
      </c>
      <c r="J103" s="598" t="s">
        <v>806</v>
      </c>
      <c r="K103" s="601">
        <v>0</v>
      </c>
      <c r="L103" s="606" t="s">
        <v>807</v>
      </c>
      <c r="M103" s="605">
        <v>0.5</v>
      </c>
      <c r="N103" s="14" t="s">
        <v>49</v>
      </c>
      <c r="O103" s="65">
        <v>1</v>
      </c>
      <c r="P103" s="66">
        <v>1</v>
      </c>
      <c r="Q103" s="35">
        <v>1</v>
      </c>
      <c r="R103" s="67">
        <v>1</v>
      </c>
      <c r="S103" s="61">
        <f>SUM(O103:O103)*M103</f>
        <v>0.5</v>
      </c>
      <c r="T103" s="62">
        <f>SUM(P103:P103)*M103</f>
        <v>0.5</v>
      </c>
      <c r="U103" s="62">
        <f>SUM(Q103:Q103)*M103</f>
        <v>0.5</v>
      </c>
      <c r="V103" s="62">
        <f>SUM(R103:R103)*M103</f>
        <v>0.5</v>
      </c>
      <c r="W103" s="68">
        <f t="shared" si="39"/>
        <v>0.5</v>
      </c>
      <c r="X103" s="294">
        <f>+S104+S106</f>
        <v>0</v>
      </c>
      <c r="Y103" s="296">
        <f>+T104+T106</f>
        <v>0</v>
      </c>
      <c r="Z103" s="298">
        <f>+U104+U106</f>
        <v>0</v>
      </c>
      <c r="AA103" s="291">
        <f>+V104+V106</f>
        <v>0</v>
      </c>
      <c r="AB103" s="291">
        <f>+W104+W106</f>
        <v>0</v>
      </c>
      <c r="AC103" s="507"/>
      <c r="AD103" s="592" t="s">
        <v>514</v>
      </c>
      <c r="AE103" s="277" t="str">
        <f t="shared" ref="AE103" si="105">+IF(O104&gt;O103,"SUPERADA",IF(O104=O103,"EQUILIBRADA",IF(O104&lt;O103,"PARA MEJORAR")))</f>
        <v>PARA MEJORAR</v>
      </c>
      <c r="AF103" s="277" t="str">
        <f>IF(COUNTIF(AE103:AE106,"PARA MEJORAR")&gt;=1,"PARA MEJORAR","BIEN")</f>
        <v>PARA MEJORAR</v>
      </c>
      <c r="AG103" s="277" t="str">
        <f>IF(COUNTIF(AF103:AF106,"PARA MEJORAR")&gt;=1,"PARA MEJORAR","BIEN")</f>
        <v>PARA MEJORAR</v>
      </c>
      <c r="AH103" s="278"/>
      <c r="AI103" s="679"/>
      <c r="AJ103" s="92"/>
      <c r="AK103" s="93"/>
      <c r="AL103" s="93"/>
      <c r="AM103" s="93"/>
      <c r="AN103" s="93"/>
      <c r="AO103" s="94"/>
    </row>
    <row r="104" spans="1:41" ht="39.950000000000003" customHeight="1" thickBot="1" x14ac:dyDescent="0.25">
      <c r="A104" s="663"/>
      <c r="B104" s="665"/>
      <c r="C104" s="551"/>
      <c r="D104" s="554"/>
      <c r="E104" s="557"/>
      <c r="F104" s="607"/>
      <c r="G104" s="563"/>
      <c r="H104" s="566"/>
      <c r="I104" s="596"/>
      <c r="J104" s="599"/>
      <c r="K104" s="602"/>
      <c r="L104" s="546"/>
      <c r="M104" s="548"/>
      <c r="N104" s="23" t="s">
        <v>53</v>
      </c>
      <c r="O104" s="53">
        <v>0</v>
      </c>
      <c r="P104" s="25">
        <v>0</v>
      </c>
      <c r="Q104" s="55">
        <v>0</v>
      </c>
      <c r="R104" s="56">
        <v>0</v>
      </c>
      <c r="S104" s="26">
        <f>SUM(O104:O104)*M103</f>
        <v>0</v>
      </c>
      <c r="T104" s="27">
        <f>SUM(P104:P104)*M103</f>
        <v>0</v>
      </c>
      <c r="U104" s="27">
        <f>SUM(Q104:Q104)*M103</f>
        <v>0</v>
      </c>
      <c r="V104" s="27">
        <f>SUM(R104:R104)*M103</f>
        <v>0</v>
      </c>
      <c r="W104" s="54">
        <f t="shared" si="39"/>
        <v>0</v>
      </c>
      <c r="X104" s="295"/>
      <c r="Y104" s="297"/>
      <c r="Z104" s="299"/>
      <c r="AA104" s="292"/>
      <c r="AB104" s="292"/>
      <c r="AC104" s="507"/>
      <c r="AD104" s="593"/>
      <c r="AE104" s="279"/>
      <c r="AF104" s="278"/>
      <c r="AG104" s="278"/>
      <c r="AH104" s="278"/>
      <c r="AI104" s="679"/>
      <c r="AJ104" s="42"/>
      <c r="AK104" s="247"/>
      <c r="AL104" s="247"/>
      <c r="AM104" s="247"/>
      <c r="AN104" s="247"/>
      <c r="AO104" s="43"/>
    </row>
    <row r="105" spans="1:41" ht="39.950000000000003" customHeight="1" x14ac:dyDescent="0.2">
      <c r="A105" s="663"/>
      <c r="B105" s="665"/>
      <c r="C105" s="551"/>
      <c r="D105" s="554"/>
      <c r="E105" s="557"/>
      <c r="F105" s="607"/>
      <c r="G105" s="563"/>
      <c r="H105" s="566"/>
      <c r="I105" s="596"/>
      <c r="J105" s="599"/>
      <c r="K105" s="602"/>
      <c r="L105" s="546" t="s">
        <v>808</v>
      </c>
      <c r="M105" s="548">
        <v>0.5</v>
      </c>
      <c r="N105" s="44" t="s">
        <v>49</v>
      </c>
      <c r="O105" s="65">
        <v>0</v>
      </c>
      <c r="P105" s="66">
        <v>0</v>
      </c>
      <c r="Q105" s="35">
        <v>0</v>
      </c>
      <c r="R105" s="67">
        <v>1</v>
      </c>
      <c r="S105" s="61">
        <f>SUM(O105:O105)*M105</f>
        <v>0</v>
      </c>
      <c r="T105" s="62">
        <f>SUM(P105:P105)*M105</f>
        <v>0</v>
      </c>
      <c r="U105" s="62">
        <f>SUM(Q105:Q105)*M105</f>
        <v>0</v>
      </c>
      <c r="V105" s="62">
        <f>SUM(R105:R105)*M105</f>
        <v>0.5</v>
      </c>
      <c r="W105" s="68">
        <f t="shared" si="39"/>
        <v>0.5</v>
      </c>
      <c r="X105" s="295"/>
      <c r="Y105" s="297"/>
      <c r="Z105" s="299"/>
      <c r="AA105" s="292"/>
      <c r="AB105" s="292"/>
      <c r="AC105" s="507"/>
      <c r="AD105" s="593"/>
      <c r="AE105" s="277" t="str">
        <f t="shared" ref="AE105" si="106">+IF(O106&gt;O105,"SUPERADA",IF(O106=O105,"EQUILIBRADA",IF(O106&lt;O105,"PARA MEJORAR")))</f>
        <v>EQUILIBRADA</v>
      </c>
      <c r="AF105" s="278"/>
      <c r="AG105" s="278"/>
      <c r="AH105" s="278"/>
      <c r="AI105" s="679"/>
      <c r="AJ105" s="42"/>
      <c r="AK105" s="247"/>
      <c r="AL105" s="247"/>
      <c r="AM105" s="247"/>
      <c r="AN105" s="247"/>
      <c r="AO105" s="43"/>
    </row>
    <row r="106" spans="1:41" ht="39.950000000000003" customHeight="1" thickBot="1" x14ac:dyDescent="0.25">
      <c r="A106" s="663"/>
      <c r="B106" s="665"/>
      <c r="C106" s="552"/>
      <c r="D106" s="555"/>
      <c r="E106" s="558"/>
      <c r="F106" s="608"/>
      <c r="G106" s="564"/>
      <c r="H106" s="567"/>
      <c r="I106" s="597"/>
      <c r="J106" s="600"/>
      <c r="K106" s="603"/>
      <c r="L106" s="547"/>
      <c r="M106" s="549"/>
      <c r="N106" s="45" t="s">
        <v>53</v>
      </c>
      <c r="O106" s="53">
        <v>0</v>
      </c>
      <c r="P106" s="25">
        <v>0</v>
      </c>
      <c r="Q106" s="55">
        <v>0</v>
      </c>
      <c r="R106" s="56">
        <v>0</v>
      </c>
      <c r="S106" s="26">
        <f>SUM(O106:O106)*M105</f>
        <v>0</v>
      </c>
      <c r="T106" s="27">
        <f>SUM(P106:P106)*M105</f>
        <v>0</v>
      </c>
      <c r="U106" s="27">
        <f>SUM(Q106:Q106)*M105</f>
        <v>0</v>
      </c>
      <c r="V106" s="27">
        <f>SUM(R106:R106)*M105</f>
        <v>0</v>
      </c>
      <c r="W106" s="54">
        <f t="shared" si="39"/>
        <v>0</v>
      </c>
      <c r="X106" s="461"/>
      <c r="Y106" s="300"/>
      <c r="Z106" s="462"/>
      <c r="AA106" s="293"/>
      <c r="AB106" s="293"/>
      <c r="AC106" s="507"/>
      <c r="AD106" s="594"/>
      <c r="AE106" s="279"/>
      <c r="AF106" s="279"/>
      <c r="AG106" s="279"/>
      <c r="AH106" s="278"/>
      <c r="AI106" s="679"/>
      <c r="AJ106" s="42"/>
      <c r="AK106" s="247"/>
      <c r="AL106" s="247"/>
      <c r="AM106" s="247"/>
      <c r="AN106" s="247"/>
      <c r="AO106" s="43"/>
    </row>
    <row r="107" spans="1:41" ht="39.950000000000003" customHeight="1" x14ac:dyDescent="0.2">
      <c r="A107" s="663"/>
      <c r="B107" s="665"/>
      <c r="C107" s="550"/>
      <c r="D107" s="553"/>
      <c r="E107" s="556"/>
      <c r="F107" s="559"/>
      <c r="G107" s="562" t="s">
        <v>960</v>
      </c>
      <c r="H107" s="565">
        <v>12</v>
      </c>
      <c r="I107" s="595" t="s">
        <v>220</v>
      </c>
      <c r="J107" s="598" t="s">
        <v>809</v>
      </c>
      <c r="K107" s="601">
        <v>0</v>
      </c>
      <c r="L107" s="604" t="s">
        <v>810</v>
      </c>
      <c r="M107" s="605">
        <v>0.6</v>
      </c>
      <c r="N107" s="14" t="s">
        <v>49</v>
      </c>
      <c r="O107" s="95">
        <v>0</v>
      </c>
      <c r="P107" s="96">
        <v>0</v>
      </c>
      <c r="Q107" s="97">
        <v>0.3</v>
      </c>
      <c r="R107" s="98">
        <v>1</v>
      </c>
      <c r="S107" s="99">
        <f>SUM(O107:O107)*M107</f>
        <v>0</v>
      </c>
      <c r="T107" s="100">
        <f>SUM(P107:P107)*M107</f>
        <v>0</v>
      </c>
      <c r="U107" s="100">
        <f>SUM(Q107:Q107)*M107</f>
        <v>0.18</v>
      </c>
      <c r="V107" s="100">
        <f>SUM(R107:R107)*M107</f>
        <v>0.6</v>
      </c>
      <c r="W107" s="101">
        <f t="shared" si="39"/>
        <v>0.6</v>
      </c>
      <c r="X107" s="294">
        <f>+S108+S110</f>
        <v>0</v>
      </c>
      <c r="Y107" s="296">
        <f>+T108+T110</f>
        <v>0</v>
      </c>
      <c r="Z107" s="298">
        <f>+U108+U110</f>
        <v>0</v>
      </c>
      <c r="AA107" s="291">
        <f>+V108+V110</f>
        <v>0</v>
      </c>
      <c r="AB107" s="291">
        <f>+W108+W110</f>
        <v>0</v>
      </c>
      <c r="AC107" s="507"/>
      <c r="AD107" s="592" t="s">
        <v>938</v>
      </c>
      <c r="AE107" s="277" t="str">
        <f t="shared" ref="AE107" si="107">+IF(O108&gt;O107,"SUPERADA",IF(O108=O107,"EQUILIBRADA",IF(O108&lt;O107,"PARA MEJORAR")))</f>
        <v>EQUILIBRADA</v>
      </c>
      <c r="AF107" s="277" t="str">
        <f>IF(COUNTIF(AE107:AE110,"PARA MEJORAR")&gt;=1,"PARA MEJORAR","BIEN")</f>
        <v>BIEN</v>
      </c>
      <c r="AG107" s="277" t="str">
        <f>IF(COUNTIF(AF107:AF110,"PARA MEJORAR")&gt;=1,"PARA MEJORAR","BIEN")</f>
        <v>BIEN</v>
      </c>
      <c r="AH107" s="278"/>
      <c r="AI107" s="679"/>
      <c r="AJ107" s="92"/>
      <c r="AK107" s="93"/>
      <c r="AL107" s="93"/>
      <c r="AM107" s="93"/>
      <c r="AN107" s="93"/>
      <c r="AO107" s="94"/>
    </row>
    <row r="108" spans="1:41" ht="39.950000000000003" customHeight="1" thickBot="1" x14ac:dyDescent="0.25">
      <c r="A108" s="663"/>
      <c r="B108" s="665"/>
      <c r="C108" s="551"/>
      <c r="D108" s="554"/>
      <c r="E108" s="557"/>
      <c r="F108" s="560"/>
      <c r="G108" s="563"/>
      <c r="H108" s="566"/>
      <c r="I108" s="596"/>
      <c r="J108" s="599"/>
      <c r="K108" s="602"/>
      <c r="L108" s="587"/>
      <c r="M108" s="548"/>
      <c r="N108" s="23" t="s">
        <v>53</v>
      </c>
      <c r="O108" s="102">
        <v>0</v>
      </c>
      <c r="P108" s="103">
        <v>0</v>
      </c>
      <c r="Q108" s="55">
        <v>0</v>
      </c>
      <c r="R108" s="104">
        <v>0</v>
      </c>
      <c r="S108" s="105">
        <f>SUM(O108:O108)*M107</f>
        <v>0</v>
      </c>
      <c r="T108" s="106">
        <f>SUM(P108:P108)*M107</f>
        <v>0</v>
      </c>
      <c r="U108" s="106">
        <f>SUM(Q108:Q108)*M107</f>
        <v>0</v>
      </c>
      <c r="V108" s="106">
        <f>SUM(R108:R108)*M107</f>
        <v>0</v>
      </c>
      <c r="W108" s="107">
        <f t="shared" si="39"/>
        <v>0</v>
      </c>
      <c r="X108" s="295"/>
      <c r="Y108" s="297"/>
      <c r="Z108" s="299"/>
      <c r="AA108" s="292"/>
      <c r="AB108" s="292"/>
      <c r="AC108" s="507"/>
      <c r="AD108" s="593"/>
      <c r="AE108" s="279"/>
      <c r="AF108" s="278"/>
      <c r="AG108" s="278"/>
      <c r="AH108" s="278"/>
      <c r="AI108" s="679"/>
      <c r="AJ108" s="42"/>
      <c r="AK108" s="247"/>
      <c r="AL108" s="247"/>
      <c r="AM108" s="247"/>
      <c r="AN108" s="247"/>
      <c r="AO108" s="43"/>
    </row>
    <row r="109" spans="1:41" ht="39.950000000000003" customHeight="1" x14ac:dyDescent="0.2">
      <c r="A109" s="663"/>
      <c r="B109" s="665"/>
      <c r="C109" s="551"/>
      <c r="D109" s="554"/>
      <c r="E109" s="557"/>
      <c r="F109" s="560"/>
      <c r="G109" s="563"/>
      <c r="H109" s="566"/>
      <c r="I109" s="596"/>
      <c r="J109" s="599"/>
      <c r="K109" s="602"/>
      <c r="L109" s="587" t="s">
        <v>92</v>
      </c>
      <c r="M109" s="548">
        <v>0.4</v>
      </c>
      <c r="N109" s="44" t="s">
        <v>49</v>
      </c>
      <c r="O109" s="108">
        <v>0</v>
      </c>
      <c r="P109" s="109">
        <v>0</v>
      </c>
      <c r="Q109" s="110">
        <v>0</v>
      </c>
      <c r="R109" s="111">
        <v>1</v>
      </c>
      <c r="S109" s="112">
        <f>SUM(O109:O109)*M109</f>
        <v>0</v>
      </c>
      <c r="T109" s="113">
        <f>SUM(P109:P109)*M109</f>
        <v>0</v>
      </c>
      <c r="U109" s="113">
        <f>SUM(Q109:Q109)*M109</f>
        <v>0</v>
      </c>
      <c r="V109" s="113">
        <f>SUM(R109:R109)*M109</f>
        <v>0.4</v>
      </c>
      <c r="W109" s="114">
        <f t="shared" ref="W109:W118" si="108">MAX(S109:V109)</f>
        <v>0.4</v>
      </c>
      <c r="X109" s="295"/>
      <c r="Y109" s="297"/>
      <c r="Z109" s="299"/>
      <c r="AA109" s="292"/>
      <c r="AB109" s="292"/>
      <c r="AC109" s="507"/>
      <c r="AD109" s="593"/>
      <c r="AE109" s="277" t="str">
        <f t="shared" ref="AE109" si="109">+IF(O110&gt;O109,"SUPERADA",IF(O110=O109,"EQUILIBRADA",IF(O110&lt;O109,"PARA MEJORAR")))</f>
        <v>EQUILIBRADA</v>
      </c>
      <c r="AF109" s="278"/>
      <c r="AG109" s="278"/>
      <c r="AH109" s="278"/>
      <c r="AI109" s="679"/>
      <c r="AJ109" s="42"/>
      <c r="AK109" s="247"/>
      <c r="AL109" s="247"/>
      <c r="AM109" s="247"/>
      <c r="AN109" s="247"/>
      <c r="AO109" s="43"/>
    </row>
    <row r="110" spans="1:41" ht="39.950000000000003" customHeight="1" thickBot="1" x14ac:dyDescent="0.25">
      <c r="A110" s="663"/>
      <c r="B110" s="666"/>
      <c r="C110" s="552"/>
      <c r="D110" s="555"/>
      <c r="E110" s="558"/>
      <c r="F110" s="561"/>
      <c r="G110" s="564"/>
      <c r="H110" s="567"/>
      <c r="I110" s="597"/>
      <c r="J110" s="600"/>
      <c r="K110" s="603"/>
      <c r="L110" s="588"/>
      <c r="M110" s="549"/>
      <c r="N110" s="45" t="s">
        <v>53</v>
      </c>
      <c r="O110" s="115">
        <v>0</v>
      </c>
      <c r="P110" s="116">
        <v>0</v>
      </c>
      <c r="Q110" s="58">
        <v>0</v>
      </c>
      <c r="R110" s="117">
        <v>0</v>
      </c>
      <c r="S110" s="118">
        <f>SUM(O110:O110)*M109</f>
        <v>0</v>
      </c>
      <c r="T110" s="119">
        <f>SUM(P110:P110)*M109</f>
        <v>0</v>
      </c>
      <c r="U110" s="119">
        <f>SUM(Q110:Q110)*M109</f>
        <v>0</v>
      </c>
      <c r="V110" s="119">
        <f>SUM(R110:R110)*M109</f>
        <v>0</v>
      </c>
      <c r="W110" s="120">
        <f t="shared" si="108"/>
        <v>0</v>
      </c>
      <c r="X110" s="461"/>
      <c r="Y110" s="300"/>
      <c r="Z110" s="462"/>
      <c r="AA110" s="293"/>
      <c r="AB110" s="293"/>
      <c r="AC110" s="507"/>
      <c r="AD110" s="594"/>
      <c r="AE110" s="279"/>
      <c r="AF110" s="279"/>
      <c r="AG110" s="279"/>
      <c r="AH110" s="279"/>
      <c r="AI110" s="680"/>
      <c r="AJ110" s="42"/>
      <c r="AK110" s="247"/>
      <c r="AL110" s="247"/>
      <c r="AM110" s="247"/>
      <c r="AN110" s="247"/>
      <c r="AO110" s="43"/>
    </row>
    <row r="111" spans="1:41" ht="39.950000000000003" customHeight="1" x14ac:dyDescent="0.2">
      <c r="A111" s="1365" t="s">
        <v>41</v>
      </c>
      <c r="B111" s="1245" t="s">
        <v>42</v>
      </c>
      <c r="C111" s="1324">
        <v>6</v>
      </c>
      <c r="D111" s="1367" t="s">
        <v>43</v>
      </c>
      <c r="E111" s="1242">
        <v>6</v>
      </c>
      <c r="F111" s="1245" t="s">
        <v>44</v>
      </c>
      <c r="G111" s="1383" t="s">
        <v>45</v>
      </c>
      <c r="H111" s="1251">
        <v>13</v>
      </c>
      <c r="I111" s="1359" t="s">
        <v>46</v>
      </c>
      <c r="J111" s="1359" t="s">
        <v>47</v>
      </c>
      <c r="K111" s="1321">
        <v>0</v>
      </c>
      <c r="L111" s="1307" t="s">
        <v>48</v>
      </c>
      <c r="M111" s="1308">
        <v>0.6</v>
      </c>
      <c r="N111" s="32" t="s">
        <v>49</v>
      </c>
      <c r="O111" s="34">
        <v>0.3</v>
      </c>
      <c r="P111" s="34">
        <v>0.6</v>
      </c>
      <c r="Q111" s="34">
        <v>0.8</v>
      </c>
      <c r="R111" s="36">
        <v>1</v>
      </c>
      <c r="S111" s="121">
        <f>SUM(O111:O111)*M111</f>
        <v>0.18</v>
      </c>
      <c r="T111" s="122">
        <f>SUM(P111:P111)*M111</f>
        <v>0.36</v>
      </c>
      <c r="U111" s="122">
        <f>SUM(Q111:Q111)*M111</f>
        <v>0.48</v>
      </c>
      <c r="V111" s="122">
        <f>SUM(R111:R111)*M111</f>
        <v>0.6</v>
      </c>
      <c r="W111" s="123">
        <f t="shared" si="108"/>
        <v>0.6</v>
      </c>
      <c r="X111" s="335">
        <f>+S112+S114+S116+S118</f>
        <v>0</v>
      </c>
      <c r="Y111" s="314">
        <f>+T112+T114+T116+T118</f>
        <v>0</v>
      </c>
      <c r="Z111" s="316">
        <f>+U112+U114+U116+U118</f>
        <v>0</v>
      </c>
      <c r="AA111" s="318">
        <f>+V112+V114+V116+V118</f>
        <v>0</v>
      </c>
      <c r="AB111" s="318">
        <f>+W112+W114+W116+W118</f>
        <v>0</v>
      </c>
      <c r="AC111" s="928" t="s">
        <v>50</v>
      </c>
      <c r="AD111" s="1362" t="s">
        <v>51</v>
      </c>
      <c r="AE111" s="278" t="str">
        <f t="shared" ref="AE111" si="110">+IF(O112&gt;O111,"SUPERADA",IF(O112=O111,"EQUILIBRADA",IF(O112&lt;O111,"PARA MEJORAR")))</f>
        <v>PARA MEJORAR</v>
      </c>
      <c r="AF111" s="1280" t="str">
        <f>IF(COUNTIF(AE111:AE118,"PARA MEJORAR")&gt;=1,"PARA MEJORAR","BIEN")</f>
        <v>PARA MEJORAR</v>
      </c>
      <c r="AG111" s="1280" t="str">
        <f>IF(COUNTIF(AF111:AF118,"PARA MEJORAR")&gt;=1,"PARA MEJORAR","BIEN")</f>
        <v>PARA MEJORAR</v>
      </c>
      <c r="AH111" s="278" t="str">
        <f>IF(COUNTIF(AG111:AG164,"PARA MEJORAR")&gt;=1,"PARA MEJORAR","BIEN")</f>
        <v>PARA MEJORAR</v>
      </c>
      <c r="AI111" s="1360" t="s">
        <v>52</v>
      </c>
      <c r="AJ111" s="87"/>
      <c r="AK111" s="88"/>
      <c r="AL111" s="88"/>
      <c r="AM111" s="88"/>
      <c r="AN111" s="88"/>
      <c r="AO111" s="89"/>
    </row>
    <row r="112" spans="1:41" ht="39.950000000000003" customHeight="1" thickBot="1" x14ac:dyDescent="0.25">
      <c r="A112" s="1365"/>
      <c r="B112" s="1245"/>
      <c r="C112" s="1324"/>
      <c r="D112" s="1367"/>
      <c r="E112" s="1242"/>
      <c r="F112" s="1245"/>
      <c r="G112" s="1383"/>
      <c r="H112" s="1251"/>
      <c r="I112" s="1359"/>
      <c r="J112" s="1359"/>
      <c r="K112" s="1321"/>
      <c r="L112" s="1306"/>
      <c r="M112" s="1284"/>
      <c r="N112" s="23" t="s">
        <v>53</v>
      </c>
      <c r="O112" s="25">
        <v>0</v>
      </c>
      <c r="P112" s="25">
        <v>0</v>
      </c>
      <c r="Q112" s="25">
        <v>0</v>
      </c>
      <c r="R112" s="56">
        <v>0</v>
      </c>
      <c r="S112" s="124">
        <f>SUM(O112:O112)*M111</f>
        <v>0</v>
      </c>
      <c r="T112" s="125">
        <f>SUM(P112:P112)*M111</f>
        <v>0</v>
      </c>
      <c r="U112" s="125">
        <f>SUM(Q112:Q112)*M111</f>
        <v>0</v>
      </c>
      <c r="V112" s="125">
        <f>SUM(R112:R112)*M111</f>
        <v>0</v>
      </c>
      <c r="W112" s="126">
        <f t="shared" si="108"/>
        <v>0</v>
      </c>
      <c r="X112" s="335"/>
      <c r="Y112" s="314"/>
      <c r="Z112" s="316"/>
      <c r="AA112" s="318"/>
      <c r="AB112" s="318"/>
      <c r="AC112" s="929"/>
      <c r="AD112" s="1362"/>
      <c r="AE112" s="279"/>
      <c r="AF112" s="1280"/>
      <c r="AG112" s="1280"/>
      <c r="AH112" s="278"/>
      <c r="AI112" s="1360"/>
      <c r="AJ112" s="42"/>
      <c r="AK112" s="247"/>
      <c r="AL112" s="247"/>
      <c r="AM112" s="247"/>
      <c r="AN112" s="247"/>
      <c r="AO112" s="43"/>
    </row>
    <row r="113" spans="1:41" ht="39.950000000000003" customHeight="1" x14ac:dyDescent="0.2">
      <c r="A113" s="1365"/>
      <c r="B113" s="1245"/>
      <c r="C113" s="1324"/>
      <c r="D113" s="1367"/>
      <c r="E113" s="1242"/>
      <c r="F113" s="1245"/>
      <c r="G113" s="1383"/>
      <c r="H113" s="1251"/>
      <c r="I113" s="1359"/>
      <c r="J113" s="1359"/>
      <c r="K113" s="1321"/>
      <c r="L113" s="1305" t="s">
        <v>54</v>
      </c>
      <c r="M113" s="1283">
        <v>0.1</v>
      </c>
      <c r="N113" s="44" t="s">
        <v>49</v>
      </c>
      <c r="O113" s="66">
        <v>0.25</v>
      </c>
      <c r="P113" s="66">
        <v>0.5</v>
      </c>
      <c r="Q113" s="66">
        <v>0.75</v>
      </c>
      <c r="R113" s="67">
        <v>1</v>
      </c>
      <c r="S113" s="127">
        <f>SUM(O113:O113)*M113</f>
        <v>2.5000000000000001E-2</v>
      </c>
      <c r="T113" s="128">
        <f>SUM(P113:P113)*M113</f>
        <v>0.05</v>
      </c>
      <c r="U113" s="128">
        <f>SUM(Q113:Q113)*M113</f>
        <v>7.5000000000000011E-2</v>
      </c>
      <c r="V113" s="128">
        <f>SUM(R113:R113)*M113</f>
        <v>0.1</v>
      </c>
      <c r="W113" s="129">
        <f t="shared" si="108"/>
        <v>0.1</v>
      </c>
      <c r="X113" s="335"/>
      <c r="Y113" s="314"/>
      <c r="Z113" s="316"/>
      <c r="AA113" s="318"/>
      <c r="AB113" s="318"/>
      <c r="AC113" s="929"/>
      <c r="AD113" s="1362"/>
      <c r="AE113" s="277" t="str">
        <f t="shared" ref="AE113" si="111">+IF(O114&gt;O113,"SUPERADA",IF(O114=O113,"EQUILIBRADA",IF(O114&lt;O113,"PARA MEJORAR")))</f>
        <v>PARA MEJORAR</v>
      </c>
      <c r="AF113" s="1280"/>
      <c r="AG113" s="1280"/>
      <c r="AH113" s="278"/>
      <c r="AI113" s="1360"/>
      <c r="AJ113" s="42"/>
      <c r="AK113" s="247"/>
      <c r="AL113" s="247"/>
      <c r="AM113" s="247"/>
      <c r="AN113" s="247"/>
      <c r="AO113" s="43"/>
    </row>
    <row r="114" spans="1:41" ht="39.950000000000003" customHeight="1" thickBot="1" x14ac:dyDescent="0.25">
      <c r="A114" s="1365"/>
      <c r="B114" s="1245"/>
      <c r="C114" s="1324"/>
      <c r="D114" s="1367"/>
      <c r="E114" s="1242"/>
      <c r="F114" s="1245"/>
      <c r="G114" s="1383"/>
      <c r="H114" s="1251"/>
      <c r="I114" s="1359"/>
      <c r="J114" s="1359"/>
      <c r="K114" s="1321"/>
      <c r="L114" s="1306"/>
      <c r="M114" s="1284"/>
      <c r="N114" s="23" t="s">
        <v>53</v>
      </c>
      <c r="O114" s="25">
        <v>0</v>
      </c>
      <c r="P114" s="25">
        <v>0</v>
      </c>
      <c r="Q114" s="25">
        <v>0</v>
      </c>
      <c r="R114" s="56">
        <v>0</v>
      </c>
      <c r="S114" s="124">
        <f>SUM(O114:O114)*M113</f>
        <v>0</v>
      </c>
      <c r="T114" s="125">
        <f>SUM(P114:P114)*M113</f>
        <v>0</v>
      </c>
      <c r="U114" s="125">
        <f>SUM(Q114:Q114)*M113</f>
        <v>0</v>
      </c>
      <c r="V114" s="125">
        <f>SUM(R114:R114)*M113</f>
        <v>0</v>
      </c>
      <c r="W114" s="126">
        <f t="shared" si="108"/>
        <v>0</v>
      </c>
      <c r="X114" s="335"/>
      <c r="Y114" s="314"/>
      <c r="Z114" s="316"/>
      <c r="AA114" s="318"/>
      <c r="AB114" s="318"/>
      <c r="AC114" s="929"/>
      <c r="AD114" s="1362"/>
      <c r="AE114" s="279"/>
      <c r="AF114" s="1280"/>
      <c r="AG114" s="1280"/>
      <c r="AH114" s="278"/>
      <c r="AI114" s="1360"/>
      <c r="AJ114" s="42"/>
      <c r="AK114" s="247"/>
      <c r="AL114" s="247"/>
      <c r="AM114" s="247"/>
      <c r="AN114" s="247"/>
      <c r="AO114" s="43"/>
    </row>
    <row r="115" spans="1:41" ht="39.950000000000003" customHeight="1" x14ac:dyDescent="0.2">
      <c r="A115" s="1365"/>
      <c r="B115" s="1245"/>
      <c r="C115" s="1324"/>
      <c r="D115" s="1367"/>
      <c r="E115" s="1242"/>
      <c r="F115" s="1245"/>
      <c r="G115" s="1383"/>
      <c r="H115" s="1251"/>
      <c r="I115" s="1359"/>
      <c r="J115" s="1359"/>
      <c r="K115" s="1321"/>
      <c r="L115" s="1305" t="s">
        <v>55</v>
      </c>
      <c r="M115" s="1283">
        <v>0.1</v>
      </c>
      <c r="N115" s="44" t="s">
        <v>49</v>
      </c>
      <c r="O115" s="66">
        <v>0.25</v>
      </c>
      <c r="P115" s="66">
        <v>0.5</v>
      </c>
      <c r="Q115" s="66">
        <v>0.75</v>
      </c>
      <c r="R115" s="67">
        <v>1</v>
      </c>
      <c r="S115" s="127">
        <f>SUM(O115:O115)*M115</f>
        <v>2.5000000000000001E-2</v>
      </c>
      <c r="T115" s="128">
        <f>SUM(P115:P115)*M115</f>
        <v>0.05</v>
      </c>
      <c r="U115" s="128">
        <f>SUM(Q115:Q115)*M115</f>
        <v>7.5000000000000011E-2</v>
      </c>
      <c r="V115" s="128">
        <f>SUM(R115:R115)*M115</f>
        <v>0.1</v>
      </c>
      <c r="W115" s="129">
        <f t="shared" si="108"/>
        <v>0.1</v>
      </c>
      <c r="X115" s="335"/>
      <c r="Y115" s="314"/>
      <c r="Z115" s="316"/>
      <c r="AA115" s="318"/>
      <c r="AB115" s="318"/>
      <c r="AC115" s="929"/>
      <c r="AD115" s="1362"/>
      <c r="AE115" s="277" t="str">
        <f t="shared" ref="AE115" si="112">+IF(O116&gt;O115,"SUPERADA",IF(O116=O115,"EQUILIBRADA",IF(O116&lt;O115,"PARA MEJORAR")))</f>
        <v>PARA MEJORAR</v>
      </c>
      <c r="AF115" s="1280"/>
      <c r="AG115" s="1280"/>
      <c r="AH115" s="278"/>
      <c r="AI115" s="1360"/>
      <c r="AJ115" s="42"/>
      <c r="AK115" s="247"/>
      <c r="AL115" s="247"/>
      <c r="AM115" s="247"/>
      <c r="AN115" s="247"/>
      <c r="AO115" s="43"/>
    </row>
    <row r="116" spans="1:41" ht="39.950000000000003" customHeight="1" thickBot="1" x14ac:dyDescent="0.25">
      <c r="A116" s="1365"/>
      <c r="B116" s="1245"/>
      <c r="C116" s="1324"/>
      <c r="D116" s="1367"/>
      <c r="E116" s="1242"/>
      <c r="F116" s="1245"/>
      <c r="G116" s="1383"/>
      <c r="H116" s="1251"/>
      <c r="I116" s="1359"/>
      <c r="J116" s="1359"/>
      <c r="K116" s="1321"/>
      <c r="L116" s="1306"/>
      <c r="M116" s="1284"/>
      <c r="N116" s="23" t="s">
        <v>53</v>
      </c>
      <c r="O116" s="25">
        <v>0</v>
      </c>
      <c r="P116" s="25">
        <v>0</v>
      </c>
      <c r="Q116" s="25">
        <v>0</v>
      </c>
      <c r="R116" s="56">
        <v>0</v>
      </c>
      <c r="S116" s="124">
        <f>SUM(O116:O116)*M115</f>
        <v>0</v>
      </c>
      <c r="T116" s="125">
        <f>SUM(P116:P116)*M115</f>
        <v>0</v>
      </c>
      <c r="U116" s="125">
        <f>SUM(Q116:Q116)*M115</f>
        <v>0</v>
      </c>
      <c r="V116" s="125">
        <f>SUM(R116:R116)*M115</f>
        <v>0</v>
      </c>
      <c r="W116" s="126">
        <f t="shared" si="108"/>
        <v>0</v>
      </c>
      <c r="X116" s="335"/>
      <c r="Y116" s="314"/>
      <c r="Z116" s="316"/>
      <c r="AA116" s="318"/>
      <c r="AB116" s="318"/>
      <c r="AC116" s="929"/>
      <c r="AD116" s="1362"/>
      <c r="AE116" s="279"/>
      <c r="AF116" s="1280"/>
      <c r="AG116" s="1280"/>
      <c r="AH116" s="278"/>
      <c r="AI116" s="1360"/>
      <c r="AJ116" s="42"/>
      <c r="AK116" s="247"/>
      <c r="AL116" s="247"/>
      <c r="AM116" s="247"/>
      <c r="AN116" s="247"/>
      <c r="AO116" s="43"/>
    </row>
    <row r="117" spans="1:41" ht="39.950000000000003" customHeight="1" x14ac:dyDescent="0.2">
      <c r="A117" s="1365"/>
      <c r="B117" s="1245"/>
      <c r="C117" s="1324"/>
      <c r="D117" s="1367"/>
      <c r="E117" s="1242"/>
      <c r="F117" s="1245"/>
      <c r="G117" s="1383"/>
      <c r="H117" s="1251"/>
      <c r="I117" s="1359"/>
      <c r="J117" s="1359"/>
      <c r="K117" s="1321"/>
      <c r="L117" s="1305" t="s">
        <v>56</v>
      </c>
      <c r="M117" s="1283">
        <v>0.2</v>
      </c>
      <c r="N117" s="44" t="s">
        <v>49</v>
      </c>
      <c r="O117" s="66">
        <v>0</v>
      </c>
      <c r="P117" s="66">
        <v>0</v>
      </c>
      <c r="Q117" s="66">
        <v>0.25</v>
      </c>
      <c r="R117" s="67">
        <v>1</v>
      </c>
      <c r="S117" s="127">
        <f>SUM(O117:O117)*M117</f>
        <v>0</v>
      </c>
      <c r="T117" s="128">
        <f>SUM(P117:P117)*M117</f>
        <v>0</v>
      </c>
      <c r="U117" s="128">
        <f>SUM(Q117:Q117)*M117</f>
        <v>0.05</v>
      </c>
      <c r="V117" s="128">
        <f>SUM(R117:R117)*M117</f>
        <v>0.2</v>
      </c>
      <c r="W117" s="129">
        <f t="shared" si="108"/>
        <v>0.2</v>
      </c>
      <c r="X117" s="335"/>
      <c r="Y117" s="314"/>
      <c r="Z117" s="316"/>
      <c r="AA117" s="318"/>
      <c r="AB117" s="318"/>
      <c r="AC117" s="929"/>
      <c r="AD117" s="1362"/>
      <c r="AE117" s="277" t="str">
        <f t="shared" ref="AE117" si="113">+IF(O118&gt;O117,"SUPERADA",IF(O118=O117,"EQUILIBRADA",IF(O118&lt;O117,"PARA MEJORAR")))</f>
        <v>EQUILIBRADA</v>
      </c>
      <c r="AF117" s="1280"/>
      <c r="AG117" s="1280"/>
      <c r="AH117" s="278"/>
      <c r="AI117" s="1360"/>
      <c r="AJ117" s="42"/>
      <c r="AK117" s="247"/>
      <c r="AL117" s="247"/>
      <c r="AM117" s="247"/>
      <c r="AN117" s="247"/>
      <c r="AO117" s="43"/>
    </row>
    <row r="118" spans="1:41" ht="39.950000000000003" customHeight="1" thickBot="1" x14ac:dyDescent="0.25">
      <c r="A118" s="1365"/>
      <c r="B118" s="1245"/>
      <c r="C118" s="1325"/>
      <c r="D118" s="1368"/>
      <c r="E118" s="1327"/>
      <c r="F118" s="1326"/>
      <c r="G118" s="1384"/>
      <c r="H118" s="1252"/>
      <c r="I118" s="1364"/>
      <c r="J118" s="1364"/>
      <c r="K118" s="1322"/>
      <c r="L118" s="1361"/>
      <c r="M118" s="1312"/>
      <c r="N118" s="45" t="s">
        <v>53</v>
      </c>
      <c r="O118" s="47">
        <v>0</v>
      </c>
      <c r="P118" s="47">
        <v>0</v>
      </c>
      <c r="Q118" s="47">
        <v>0</v>
      </c>
      <c r="R118" s="59">
        <v>0</v>
      </c>
      <c r="S118" s="130">
        <f>SUM(O118:O118)*M117</f>
        <v>0</v>
      </c>
      <c r="T118" s="131">
        <f>SUM(P118:P118)*M117</f>
        <v>0</v>
      </c>
      <c r="U118" s="131">
        <f>SUM(Q118:Q118)*M117</f>
        <v>0</v>
      </c>
      <c r="V118" s="131">
        <f>SUM(R118:R118)*M117</f>
        <v>0</v>
      </c>
      <c r="W118" s="132">
        <f t="shared" si="108"/>
        <v>0</v>
      </c>
      <c r="X118" s="380"/>
      <c r="Y118" s="381"/>
      <c r="Z118" s="801"/>
      <c r="AA118" s="319"/>
      <c r="AB118" s="319"/>
      <c r="AC118" s="929"/>
      <c r="AD118" s="1362"/>
      <c r="AE118" s="279"/>
      <c r="AF118" s="1281"/>
      <c r="AG118" s="1281"/>
      <c r="AH118" s="278"/>
      <c r="AI118" s="1360"/>
      <c r="AJ118" s="42"/>
      <c r="AK118" s="247"/>
      <c r="AL118" s="247"/>
      <c r="AM118" s="247"/>
      <c r="AN118" s="247"/>
      <c r="AO118" s="43"/>
    </row>
    <row r="119" spans="1:41" ht="39.950000000000003" customHeight="1" x14ac:dyDescent="0.2">
      <c r="A119" s="1365"/>
      <c r="B119" s="1245"/>
      <c r="C119" s="1323">
        <v>7</v>
      </c>
      <c r="D119" s="1369" t="s">
        <v>57</v>
      </c>
      <c r="E119" s="1241">
        <v>7</v>
      </c>
      <c r="F119" s="1244" t="s">
        <v>58</v>
      </c>
      <c r="G119" s="1247" t="s">
        <v>59</v>
      </c>
      <c r="H119" s="1250">
        <v>14</v>
      </c>
      <c r="I119" s="1358" t="s">
        <v>60</v>
      </c>
      <c r="J119" s="1358" t="s">
        <v>61</v>
      </c>
      <c r="K119" s="1320">
        <f>AB119</f>
        <v>0</v>
      </c>
      <c r="L119" s="1309" t="s">
        <v>62</v>
      </c>
      <c r="M119" s="1310">
        <v>0.25</v>
      </c>
      <c r="N119" s="14" t="s">
        <v>49</v>
      </c>
      <c r="O119" s="16">
        <v>0.5</v>
      </c>
      <c r="P119" s="16">
        <v>1</v>
      </c>
      <c r="Q119" s="16">
        <v>1</v>
      </c>
      <c r="R119" s="18">
        <v>1</v>
      </c>
      <c r="S119" s="133">
        <f>SUM(O119:O119)*M119</f>
        <v>0.125</v>
      </c>
      <c r="T119" s="134">
        <f>SUM(P119:P119)*M119</f>
        <v>0.25</v>
      </c>
      <c r="U119" s="134">
        <f>SUM(Q119:Q119)*M119</f>
        <v>0.25</v>
      </c>
      <c r="V119" s="134">
        <f>SUM(R119:R119)*M119</f>
        <v>0.25</v>
      </c>
      <c r="W119" s="135">
        <f t="shared" ref="W119:W164" si="114">MAX(S119:V119)</f>
        <v>0.25</v>
      </c>
      <c r="X119" s="334">
        <f>+S120+S122+S124</f>
        <v>0</v>
      </c>
      <c r="Y119" s="313">
        <f>+T120+T122+T124</f>
        <v>0</v>
      </c>
      <c r="Z119" s="315">
        <f>+U120+U122+U124</f>
        <v>0</v>
      </c>
      <c r="AA119" s="317">
        <f>+V120+V122+V124</f>
        <v>0</v>
      </c>
      <c r="AB119" s="317">
        <f>+W120+W122+W124</f>
        <v>0</v>
      </c>
      <c r="AC119" s="929"/>
      <c r="AD119" s="1362"/>
      <c r="AE119" s="277" t="str">
        <f t="shared" ref="AE119" si="115">+IF(O120&gt;O119,"SUPERADA",IF(O120=O119,"EQUILIBRADA",IF(O120&lt;O119,"PARA MEJORAR")))</f>
        <v>PARA MEJORAR</v>
      </c>
      <c r="AF119" s="277" t="str">
        <f>IF(COUNTIF(AE119:AE124,"PARA MEJORAR")&gt;=1,"PARA MEJORAR","BIEN")</f>
        <v>PARA MEJORAR</v>
      </c>
      <c r="AG119" s="277" t="str">
        <f>IF(COUNTIF(AF119:AF144,"PARA MEJORAR")&gt;=1,"PARA MEJORAR","BIEN")</f>
        <v>PARA MEJORAR</v>
      </c>
      <c r="AH119" s="278"/>
      <c r="AI119" s="1360"/>
      <c r="AJ119" s="87"/>
      <c r="AK119" s="88"/>
      <c r="AL119" s="88"/>
      <c r="AM119" s="88"/>
      <c r="AN119" s="88"/>
      <c r="AO119" s="89"/>
    </row>
    <row r="120" spans="1:41" ht="39.950000000000003" customHeight="1" thickBot="1" x14ac:dyDescent="0.25">
      <c r="A120" s="1365"/>
      <c r="B120" s="1245"/>
      <c r="C120" s="1324"/>
      <c r="D120" s="1367"/>
      <c r="E120" s="1242"/>
      <c r="F120" s="1245"/>
      <c r="G120" s="1248"/>
      <c r="H120" s="1251"/>
      <c r="I120" s="1359"/>
      <c r="J120" s="1359"/>
      <c r="K120" s="1321"/>
      <c r="L120" s="1282"/>
      <c r="M120" s="1284"/>
      <c r="N120" s="23" t="s">
        <v>53</v>
      </c>
      <c r="O120" s="25">
        <v>0</v>
      </c>
      <c r="P120" s="25">
        <v>0</v>
      </c>
      <c r="Q120" s="25">
        <v>0</v>
      </c>
      <c r="R120" s="56">
        <v>0</v>
      </c>
      <c r="S120" s="124">
        <f>SUM(O120:O120)*M119</f>
        <v>0</v>
      </c>
      <c r="T120" s="125">
        <f>SUM(P120:P120)*M119</f>
        <v>0</v>
      </c>
      <c r="U120" s="125">
        <f>SUM(Q120:Q120)*M119</f>
        <v>0</v>
      </c>
      <c r="V120" s="125">
        <f>SUM(R120:R120)*M119</f>
        <v>0</v>
      </c>
      <c r="W120" s="126">
        <f t="shared" si="114"/>
        <v>0</v>
      </c>
      <c r="X120" s="335"/>
      <c r="Y120" s="314"/>
      <c r="Z120" s="316"/>
      <c r="AA120" s="318"/>
      <c r="AB120" s="318"/>
      <c r="AC120" s="929"/>
      <c r="AD120" s="1362"/>
      <c r="AE120" s="279"/>
      <c r="AF120" s="278"/>
      <c r="AG120" s="278"/>
      <c r="AH120" s="278"/>
      <c r="AI120" s="1360"/>
      <c r="AJ120" s="42"/>
      <c r="AK120" s="247"/>
      <c r="AL120" s="247"/>
      <c r="AM120" s="247"/>
      <c r="AN120" s="247"/>
      <c r="AO120" s="43"/>
    </row>
    <row r="121" spans="1:41" ht="39.950000000000003" customHeight="1" x14ac:dyDescent="0.2">
      <c r="A121" s="1365"/>
      <c r="B121" s="1245"/>
      <c r="C121" s="1324"/>
      <c r="D121" s="1367"/>
      <c r="E121" s="1242"/>
      <c r="F121" s="1245"/>
      <c r="G121" s="1248"/>
      <c r="H121" s="1251"/>
      <c r="I121" s="1359"/>
      <c r="J121" s="1359"/>
      <c r="K121" s="1321"/>
      <c r="L121" s="1282" t="s">
        <v>63</v>
      </c>
      <c r="M121" s="1283">
        <v>0.5</v>
      </c>
      <c r="N121" s="44" t="s">
        <v>49</v>
      </c>
      <c r="O121" s="66">
        <v>0</v>
      </c>
      <c r="P121" s="66">
        <v>0.5</v>
      </c>
      <c r="Q121" s="66">
        <v>1</v>
      </c>
      <c r="R121" s="67">
        <v>1</v>
      </c>
      <c r="S121" s="127">
        <f>SUM(O121:O121)*M121</f>
        <v>0</v>
      </c>
      <c r="T121" s="128">
        <f>SUM(P121:P121)*M121</f>
        <v>0.25</v>
      </c>
      <c r="U121" s="128">
        <f>SUM(Q121:Q121)*M121</f>
        <v>0.5</v>
      </c>
      <c r="V121" s="128">
        <f>SUM(R121:R121)*M121</f>
        <v>0.5</v>
      </c>
      <c r="W121" s="129">
        <f t="shared" si="114"/>
        <v>0.5</v>
      </c>
      <c r="X121" s="335"/>
      <c r="Y121" s="314"/>
      <c r="Z121" s="316"/>
      <c r="AA121" s="318"/>
      <c r="AB121" s="318"/>
      <c r="AC121" s="929"/>
      <c r="AD121" s="1362"/>
      <c r="AE121" s="277" t="str">
        <f t="shared" ref="AE121" si="116">+IF(O122&gt;O121,"SUPERADA",IF(O122=O121,"EQUILIBRADA",IF(O122&lt;O121,"PARA MEJORAR")))</f>
        <v>EQUILIBRADA</v>
      </c>
      <c r="AF121" s="278"/>
      <c r="AG121" s="278"/>
      <c r="AH121" s="278"/>
      <c r="AI121" s="1360"/>
      <c r="AJ121" s="42"/>
      <c r="AK121" s="247"/>
      <c r="AL121" s="247"/>
      <c r="AM121" s="247"/>
      <c r="AN121" s="247"/>
      <c r="AO121" s="43"/>
    </row>
    <row r="122" spans="1:41" ht="39.950000000000003" customHeight="1" thickBot="1" x14ac:dyDescent="0.25">
      <c r="A122" s="1365"/>
      <c r="B122" s="1245"/>
      <c r="C122" s="1324"/>
      <c r="D122" s="1367"/>
      <c r="E122" s="1242"/>
      <c r="F122" s="1245"/>
      <c r="G122" s="1248"/>
      <c r="H122" s="1251"/>
      <c r="I122" s="1359"/>
      <c r="J122" s="1359"/>
      <c r="K122" s="1321"/>
      <c r="L122" s="1282"/>
      <c r="M122" s="1284"/>
      <c r="N122" s="23" t="s">
        <v>53</v>
      </c>
      <c r="O122" s="25">
        <v>0</v>
      </c>
      <c r="P122" s="25">
        <v>0</v>
      </c>
      <c r="Q122" s="25">
        <v>0</v>
      </c>
      <c r="R122" s="56">
        <v>0</v>
      </c>
      <c r="S122" s="124">
        <f>SUM(O122:O122)*M121</f>
        <v>0</v>
      </c>
      <c r="T122" s="125">
        <f>SUM(P122:P122)*M121</f>
        <v>0</v>
      </c>
      <c r="U122" s="125">
        <f>SUM(Q122:Q122)*M121</f>
        <v>0</v>
      </c>
      <c r="V122" s="125">
        <f>SUM(R122:R122)*M121</f>
        <v>0</v>
      </c>
      <c r="W122" s="126">
        <f t="shared" si="114"/>
        <v>0</v>
      </c>
      <c r="X122" s="335"/>
      <c r="Y122" s="314"/>
      <c r="Z122" s="316"/>
      <c r="AA122" s="318"/>
      <c r="AB122" s="318"/>
      <c r="AC122" s="929"/>
      <c r="AD122" s="1362"/>
      <c r="AE122" s="279"/>
      <c r="AF122" s="278"/>
      <c r="AG122" s="278"/>
      <c r="AH122" s="278"/>
      <c r="AI122" s="1360"/>
      <c r="AJ122" s="42"/>
      <c r="AK122" s="247"/>
      <c r="AL122" s="247"/>
      <c r="AM122" s="247"/>
      <c r="AN122" s="247"/>
      <c r="AO122" s="43"/>
    </row>
    <row r="123" spans="1:41" ht="39.950000000000003" customHeight="1" x14ac:dyDescent="0.2">
      <c r="A123" s="1365"/>
      <c r="B123" s="1245"/>
      <c r="C123" s="1324"/>
      <c r="D123" s="1367"/>
      <c r="E123" s="1242"/>
      <c r="F123" s="1245"/>
      <c r="G123" s="1248"/>
      <c r="H123" s="1251"/>
      <c r="I123" s="1359"/>
      <c r="J123" s="1359"/>
      <c r="K123" s="1321"/>
      <c r="L123" s="1282" t="s">
        <v>64</v>
      </c>
      <c r="M123" s="1283">
        <v>0.25</v>
      </c>
      <c r="N123" s="44" t="s">
        <v>49</v>
      </c>
      <c r="O123" s="66">
        <v>0</v>
      </c>
      <c r="P123" s="66">
        <v>0</v>
      </c>
      <c r="Q123" s="66">
        <v>0.5</v>
      </c>
      <c r="R123" s="67">
        <v>1</v>
      </c>
      <c r="S123" s="127">
        <f>SUM(O123:O123)*M123</f>
        <v>0</v>
      </c>
      <c r="T123" s="128">
        <f>SUM(P123:P123)*M123</f>
        <v>0</v>
      </c>
      <c r="U123" s="128">
        <f>SUM(Q123:Q123)*M123</f>
        <v>0.125</v>
      </c>
      <c r="V123" s="128">
        <f>SUM(R123:R123)*M123</f>
        <v>0.25</v>
      </c>
      <c r="W123" s="129">
        <f t="shared" si="114"/>
        <v>0.25</v>
      </c>
      <c r="X123" s="335"/>
      <c r="Y123" s="314"/>
      <c r="Z123" s="316"/>
      <c r="AA123" s="318"/>
      <c r="AB123" s="318"/>
      <c r="AC123" s="929"/>
      <c r="AD123" s="1362"/>
      <c r="AE123" s="277" t="str">
        <f t="shared" ref="AE123" si="117">+IF(O124&gt;O123,"SUPERADA",IF(O124=O123,"EQUILIBRADA",IF(O124&lt;O123,"PARA MEJORAR")))</f>
        <v>EQUILIBRADA</v>
      </c>
      <c r="AF123" s="278"/>
      <c r="AG123" s="278"/>
      <c r="AH123" s="278"/>
      <c r="AI123" s="1360"/>
      <c r="AJ123" s="42"/>
      <c r="AK123" s="247"/>
      <c r="AL123" s="247"/>
      <c r="AM123" s="247"/>
      <c r="AN123" s="247"/>
      <c r="AO123" s="43"/>
    </row>
    <row r="124" spans="1:41" ht="39.950000000000003" customHeight="1" thickBot="1" x14ac:dyDescent="0.25">
      <c r="A124" s="1365"/>
      <c r="B124" s="1245"/>
      <c r="C124" s="1324"/>
      <c r="D124" s="1367"/>
      <c r="E124" s="1327"/>
      <c r="F124" s="1326"/>
      <c r="G124" s="1248"/>
      <c r="H124" s="1251"/>
      <c r="I124" s="1359"/>
      <c r="J124" s="1359"/>
      <c r="K124" s="1321"/>
      <c r="L124" s="1305"/>
      <c r="M124" s="1308"/>
      <c r="N124" s="136" t="s">
        <v>53</v>
      </c>
      <c r="O124" s="137">
        <v>0</v>
      </c>
      <c r="P124" s="137">
        <v>0</v>
      </c>
      <c r="Q124" s="137">
        <v>0</v>
      </c>
      <c r="R124" s="138">
        <v>0</v>
      </c>
      <c r="S124" s="130">
        <f>SUM(O124:O124)*M123</f>
        <v>0</v>
      </c>
      <c r="T124" s="131">
        <f>SUM(P124:P124)*M123</f>
        <v>0</v>
      </c>
      <c r="U124" s="131">
        <f>SUM(Q124:Q124)*M123</f>
        <v>0</v>
      </c>
      <c r="V124" s="131">
        <f>SUM(R124:R124)*M123</f>
        <v>0</v>
      </c>
      <c r="W124" s="132">
        <f t="shared" si="114"/>
        <v>0</v>
      </c>
      <c r="X124" s="335"/>
      <c r="Y124" s="314"/>
      <c r="Z124" s="316"/>
      <c r="AA124" s="318"/>
      <c r="AB124" s="318"/>
      <c r="AC124" s="929"/>
      <c r="AD124" s="1362"/>
      <c r="AE124" s="279"/>
      <c r="AF124" s="279"/>
      <c r="AG124" s="278"/>
      <c r="AH124" s="278"/>
      <c r="AI124" s="1360"/>
      <c r="AJ124" s="42"/>
      <c r="AK124" s="247"/>
      <c r="AL124" s="247"/>
      <c r="AM124" s="247"/>
      <c r="AN124" s="247"/>
      <c r="AO124" s="43"/>
    </row>
    <row r="125" spans="1:41" ht="39.950000000000003" customHeight="1" x14ac:dyDescent="0.2">
      <c r="A125" s="1365"/>
      <c r="B125" s="1245"/>
      <c r="C125" s="1324"/>
      <c r="D125" s="1367"/>
      <c r="E125" s="1241">
        <v>8</v>
      </c>
      <c r="F125" s="1345" t="s">
        <v>58</v>
      </c>
      <c r="G125" s="1347" t="s">
        <v>65</v>
      </c>
      <c r="H125" s="1285">
        <v>15</v>
      </c>
      <c r="I125" s="1350" t="s">
        <v>66</v>
      </c>
      <c r="J125" s="1350" t="s">
        <v>61</v>
      </c>
      <c r="K125" s="1353">
        <f>AB125</f>
        <v>0</v>
      </c>
      <c r="L125" s="1356" t="s">
        <v>67</v>
      </c>
      <c r="M125" s="1357">
        <v>0.25</v>
      </c>
      <c r="N125" s="14" t="s">
        <v>49</v>
      </c>
      <c r="O125" s="15">
        <v>0.5</v>
      </c>
      <c r="P125" s="16">
        <v>1</v>
      </c>
      <c r="Q125" s="16">
        <v>1</v>
      </c>
      <c r="R125" s="18">
        <v>1</v>
      </c>
      <c r="S125" s="133">
        <f>SUM(O125:O125)*M125</f>
        <v>0.125</v>
      </c>
      <c r="T125" s="134">
        <f>SUM(P125:P125)*M125</f>
        <v>0.25</v>
      </c>
      <c r="U125" s="134">
        <f>SUM(Q125:Q125)*M125</f>
        <v>0.25</v>
      </c>
      <c r="V125" s="134">
        <f>SUM(R125:R125)*M125</f>
        <v>0.25</v>
      </c>
      <c r="W125" s="139">
        <f t="shared" si="114"/>
        <v>0.25</v>
      </c>
      <c r="X125" s="334">
        <f>+S126+S128+S130</f>
        <v>0</v>
      </c>
      <c r="Y125" s="313">
        <f>+T126+T128+T130</f>
        <v>0</v>
      </c>
      <c r="Z125" s="315">
        <f>+U126+U128+U130</f>
        <v>0</v>
      </c>
      <c r="AA125" s="317">
        <f>+V126+V128+V130</f>
        <v>0</v>
      </c>
      <c r="AB125" s="317">
        <f>+W126+W128+W130</f>
        <v>0</v>
      </c>
      <c r="AC125" s="929"/>
      <c r="AD125" s="1362"/>
      <c r="AE125" s="277" t="str">
        <f t="shared" ref="AE125" si="118">+IF(O126&gt;O125,"SUPERADA",IF(O126=O125,"EQUILIBRADA",IF(O126&lt;O125,"PARA MEJORAR")))</f>
        <v>PARA MEJORAR</v>
      </c>
      <c r="AF125" s="277" t="str">
        <f>IF(COUNTIF(AE125:AE130,"PARA MEJORAR")&gt;=1,"PARA MEJORAR","BIEN")</f>
        <v>PARA MEJORAR</v>
      </c>
      <c r="AG125" s="278"/>
      <c r="AH125" s="278"/>
      <c r="AI125" s="1360"/>
      <c r="AJ125" s="42"/>
      <c r="AK125" s="247"/>
      <c r="AL125" s="247"/>
      <c r="AM125" s="247"/>
      <c r="AN125" s="247"/>
      <c r="AO125" s="43"/>
    </row>
    <row r="126" spans="1:41" ht="39.950000000000003" customHeight="1" thickBot="1" x14ac:dyDescent="0.25">
      <c r="A126" s="1365"/>
      <c r="B126" s="1245"/>
      <c r="C126" s="1324"/>
      <c r="D126" s="1367"/>
      <c r="E126" s="1242"/>
      <c r="F126" s="1346"/>
      <c r="G126" s="1348"/>
      <c r="H126" s="1286"/>
      <c r="I126" s="1351"/>
      <c r="J126" s="1351"/>
      <c r="K126" s="1354"/>
      <c r="L126" s="1342"/>
      <c r="M126" s="1343"/>
      <c r="N126" s="136" t="s">
        <v>53</v>
      </c>
      <c r="O126" s="24">
        <v>0</v>
      </c>
      <c r="P126" s="25">
        <v>0</v>
      </c>
      <c r="Q126" s="25">
        <v>0</v>
      </c>
      <c r="R126" s="56">
        <v>0</v>
      </c>
      <c r="S126" s="124">
        <f>SUM(O126:O126)*M125</f>
        <v>0</v>
      </c>
      <c r="T126" s="125">
        <f>SUM(P126:P126)*M125</f>
        <v>0</v>
      </c>
      <c r="U126" s="125">
        <f>SUM(Q126:Q126)*M125</f>
        <v>0</v>
      </c>
      <c r="V126" s="125">
        <f>SUM(R126:R126)*M125</f>
        <v>0</v>
      </c>
      <c r="W126" s="140">
        <f t="shared" si="114"/>
        <v>0</v>
      </c>
      <c r="X126" s="335"/>
      <c r="Y126" s="314"/>
      <c r="Z126" s="316"/>
      <c r="AA126" s="318"/>
      <c r="AB126" s="318"/>
      <c r="AC126" s="929"/>
      <c r="AD126" s="1362"/>
      <c r="AE126" s="279"/>
      <c r="AF126" s="278"/>
      <c r="AG126" s="278"/>
      <c r="AH126" s="278"/>
      <c r="AI126" s="1360"/>
      <c r="AJ126" s="42"/>
      <c r="AK126" s="247"/>
      <c r="AL126" s="247"/>
      <c r="AM126" s="247"/>
      <c r="AN126" s="247"/>
      <c r="AO126" s="43"/>
    </row>
    <row r="127" spans="1:41" ht="39.950000000000003" customHeight="1" x14ac:dyDescent="0.2">
      <c r="A127" s="1365"/>
      <c r="B127" s="1245"/>
      <c r="C127" s="1324"/>
      <c r="D127" s="1367"/>
      <c r="E127" s="1242"/>
      <c r="F127" s="1346"/>
      <c r="G127" s="1348"/>
      <c r="H127" s="1286"/>
      <c r="I127" s="1351"/>
      <c r="J127" s="1351"/>
      <c r="K127" s="1354"/>
      <c r="L127" s="1342" t="s">
        <v>68</v>
      </c>
      <c r="M127" s="1343">
        <v>0.5</v>
      </c>
      <c r="N127" s="32" t="s">
        <v>49</v>
      </c>
      <c r="O127" s="90">
        <v>0</v>
      </c>
      <c r="P127" s="66">
        <v>0.5</v>
      </c>
      <c r="Q127" s="66">
        <v>1</v>
      </c>
      <c r="R127" s="67">
        <v>1</v>
      </c>
      <c r="S127" s="127">
        <f>SUM(O127:O127)*M127</f>
        <v>0</v>
      </c>
      <c r="T127" s="128">
        <f>SUM(P127:P127)*M127</f>
        <v>0.25</v>
      </c>
      <c r="U127" s="128">
        <f>SUM(Q127:Q127)*M127</f>
        <v>0.5</v>
      </c>
      <c r="V127" s="128">
        <f>SUM(R127:R127)*M127</f>
        <v>0.5</v>
      </c>
      <c r="W127" s="141">
        <f t="shared" si="114"/>
        <v>0.5</v>
      </c>
      <c r="X127" s="335"/>
      <c r="Y127" s="314"/>
      <c r="Z127" s="316"/>
      <c r="AA127" s="318"/>
      <c r="AB127" s="318"/>
      <c r="AC127" s="929"/>
      <c r="AD127" s="1362"/>
      <c r="AE127" s="277" t="str">
        <f t="shared" ref="AE127" si="119">+IF(O128&gt;O127,"SUPERADA",IF(O128=O127,"EQUILIBRADA",IF(O128&lt;O127,"PARA MEJORAR")))</f>
        <v>EQUILIBRADA</v>
      </c>
      <c r="AF127" s="278"/>
      <c r="AG127" s="278"/>
      <c r="AH127" s="278"/>
      <c r="AI127" s="1360"/>
      <c r="AJ127" s="42"/>
      <c r="AK127" s="247"/>
      <c r="AL127" s="247"/>
      <c r="AM127" s="247"/>
      <c r="AN127" s="247"/>
      <c r="AO127" s="43"/>
    </row>
    <row r="128" spans="1:41" ht="39.950000000000003" customHeight="1" thickBot="1" x14ac:dyDescent="0.25">
      <c r="A128" s="1365"/>
      <c r="B128" s="1245"/>
      <c r="C128" s="1324"/>
      <c r="D128" s="1367"/>
      <c r="E128" s="1242"/>
      <c r="F128" s="1346"/>
      <c r="G128" s="1348"/>
      <c r="H128" s="1286"/>
      <c r="I128" s="1351"/>
      <c r="J128" s="1351"/>
      <c r="K128" s="1354"/>
      <c r="L128" s="1342"/>
      <c r="M128" s="1343"/>
      <c r="N128" s="136" t="s">
        <v>53</v>
      </c>
      <c r="O128" s="24">
        <v>0</v>
      </c>
      <c r="P128" s="25">
        <v>0</v>
      </c>
      <c r="Q128" s="25">
        <v>0</v>
      </c>
      <c r="R128" s="56">
        <v>0</v>
      </c>
      <c r="S128" s="124">
        <f>SUM(O128:O128)*M127</f>
        <v>0</v>
      </c>
      <c r="T128" s="125">
        <f>SUM(P128:P128)*M127</f>
        <v>0</v>
      </c>
      <c r="U128" s="125">
        <f>SUM(Q128:Q128)*M127</f>
        <v>0</v>
      </c>
      <c r="V128" s="125">
        <f>SUM(R128:R128)*M127</f>
        <v>0</v>
      </c>
      <c r="W128" s="140">
        <f t="shared" si="114"/>
        <v>0</v>
      </c>
      <c r="X128" s="335"/>
      <c r="Y128" s="314"/>
      <c r="Z128" s="316"/>
      <c r="AA128" s="318"/>
      <c r="AB128" s="318"/>
      <c r="AC128" s="929"/>
      <c r="AD128" s="1362"/>
      <c r="AE128" s="279"/>
      <c r="AF128" s="278"/>
      <c r="AG128" s="278"/>
      <c r="AH128" s="278"/>
      <c r="AI128" s="1360"/>
      <c r="AJ128" s="42"/>
      <c r="AK128" s="247"/>
      <c r="AL128" s="247"/>
      <c r="AM128" s="247"/>
      <c r="AN128" s="247"/>
      <c r="AO128" s="43"/>
    </row>
    <row r="129" spans="1:41" ht="39.950000000000003" customHeight="1" x14ac:dyDescent="0.2">
      <c r="A129" s="1365"/>
      <c r="B129" s="1245"/>
      <c r="C129" s="1324"/>
      <c r="D129" s="1367"/>
      <c r="E129" s="1242"/>
      <c r="F129" s="1346"/>
      <c r="G129" s="1348"/>
      <c r="H129" s="1286"/>
      <c r="I129" s="1351"/>
      <c r="J129" s="1351"/>
      <c r="K129" s="1354"/>
      <c r="L129" s="1342" t="s">
        <v>69</v>
      </c>
      <c r="M129" s="374">
        <v>0.25</v>
      </c>
      <c r="N129" s="32" t="s">
        <v>49</v>
      </c>
      <c r="O129" s="90">
        <v>0</v>
      </c>
      <c r="P129" s="66">
        <v>0</v>
      </c>
      <c r="Q129" s="66">
        <v>0.5</v>
      </c>
      <c r="R129" s="67">
        <v>1</v>
      </c>
      <c r="S129" s="127">
        <f>SUM(O129:O129)*M129</f>
        <v>0</v>
      </c>
      <c r="T129" s="128">
        <f>SUM(P129:P129)*M129</f>
        <v>0</v>
      </c>
      <c r="U129" s="128">
        <f>SUM(Q129:Q129)*M129</f>
        <v>0.125</v>
      </c>
      <c r="V129" s="128">
        <f>SUM(R129:R129)*M129</f>
        <v>0.25</v>
      </c>
      <c r="W129" s="141">
        <f t="shared" si="114"/>
        <v>0.25</v>
      </c>
      <c r="X129" s="335"/>
      <c r="Y129" s="314"/>
      <c r="Z129" s="316"/>
      <c r="AA129" s="318"/>
      <c r="AB129" s="318"/>
      <c r="AC129" s="929"/>
      <c r="AD129" s="1362"/>
      <c r="AE129" s="277" t="str">
        <f t="shared" ref="AE129" si="120">+IF(O130&gt;O129,"SUPERADA",IF(O130=O129,"EQUILIBRADA",IF(O130&lt;O129,"PARA MEJORAR")))</f>
        <v>EQUILIBRADA</v>
      </c>
      <c r="AF129" s="278"/>
      <c r="AG129" s="278"/>
      <c r="AH129" s="278"/>
      <c r="AI129" s="1360"/>
      <c r="AJ129" s="42"/>
      <c r="AK129" s="247"/>
      <c r="AL129" s="247"/>
      <c r="AM129" s="247"/>
      <c r="AN129" s="247"/>
      <c r="AO129" s="43"/>
    </row>
    <row r="130" spans="1:41" ht="39.950000000000003" customHeight="1" thickBot="1" x14ac:dyDescent="0.25">
      <c r="A130" s="1365"/>
      <c r="B130" s="1245"/>
      <c r="C130" s="1324"/>
      <c r="D130" s="1367"/>
      <c r="E130" s="1327"/>
      <c r="F130" s="1346"/>
      <c r="G130" s="1349"/>
      <c r="H130" s="1338"/>
      <c r="I130" s="1352"/>
      <c r="J130" s="1352"/>
      <c r="K130" s="1355"/>
      <c r="L130" s="1344"/>
      <c r="M130" s="375"/>
      <c r="N130" s="45" t="s">
        <v>53</v>
      </c>
      <c r="O130" s="46">
        <v>0</v>
      </c>
      <c r="P130" s="47">
        <v>0</v>
      </c>
      <c r="Q130" s="47">
        <v>0</v>
      </c>
      <c r="R130" s="59">
        <v>0</v>
      </c>
      <c r="S130" s="130">
        <f>SUM(O130:O130)*M129</f>
        <v>0</v>
      </c>
      <c r="T130" s="131">
        <f>SUM(P130:P130)*M129</f>
        <v>0</v>
      </c>
      <c r="U130" s="131">
        <f>SUM(Q130:Q130)*M129</f>
        <v>0</v>
      </c>
      <c r="V130" s="131">
        <f>SUM(R130:R130)*M129</f>
        <v>0</v>
      </c>
      <c r="W130" s="142">
        <f t="shared" si="114"/>
        <v>0</v>
      </c>
      <c r="X130" s="380"/>
      <c r="Y130" s="381"/>
      <c r="Z130" s="801"/>
      <c r="AA130" s="319"/>
      <c r="AB130" s="319"/>
      <c r="AC130" s="929"/>
      <c r="AD130" s="1362"/>
      <c r="AE130" s="279"/>
      <c r="AF130" s="279"/>
      <c r="AG130" s="278"/>
      <c r="AH130" s="278"/>
      <c r="AI130" s="1360"/>
      <c r="AJ130" s="42"/>
      <c r="AK130" s="247"/>
      <c r="AL130" s="247"/>
      <c r="AM130" s="247"/>
      <c r="AN130" s="247"/>
      <c r="AO130" s="43"/>
    </row>
    <row r="131" spans="1:41" ht="39.950000000000003" customHeight="1" x14ac:dyDescent="0.2">
      <c r="A131" s="1365"/>
      <c r="B131" s="1245"/>
      <c r="C131" s="1324"/>
      <c r="D131" s="1367"/>
      <c r="E131" s="1241">
        <v>9</v>
      </c>
      <c r="F131" s="1328" t="s">
        <v>70</v>
      </c>
      <c r="G131" s="1335" t="s">
        <v>71</v>
      </c>
      <c r="H131" s="1285">
        <v>16</v>
      </c>
      <c r="I131" s="1339" t="s">
        <v>72</v>
      </c>
      <c r="J131" s="1339" t="s">
        <v>73</v>
      </c>
      <c r="K131" s="1291">
        <v>0</v>
      </c>
      <c r="L131" s="1309" t="s">
        <v>74</v>
      </c>
      <c r="M131" s="1301">
        <v>0.1</v>
      </c>
      <c r="N131" s="14" t="s">
        <v>49</v>
      </c>
      <c r="O131" s="51">
        <v>0.1</v>
      </c>
      <c r="P131" s="34">
        <v>1</v>
      </c>
      <c r="Q131" s="34">
        <v>1</v>
      </c>
      <c r="R131" s="36">
        <v>1</v>
      </c>
      <c r="S131" s="121">
        <f>SUM(O131:O131)*M131</f>
        <v>1.0000000000000002E-2</v>
      </c>
      <c r="T131" s="122">
        <f>SUM(P131:P131)*M131</f>
        <v>0.1</v>
      </c>
      <c r="U131" s="122">
        <f>SUM(Q131:Q131)*M131</f>
        <v>0.1</v>
      </c>
      <c r="V131" s="122">
        <f>SUM(R131:R131)*M131</f>
        <v>0.1</v>
      </c>
      <c r="W131" s="143">
        <f t="shared" si="114"/>
        <v>0.1</v>
      </c>
      <c r="X131" s="335">
        <f>+S132+S134+S136+S138</f>
        <v>0</v>
      </c>
      <c r="Y131" s="314">
        <f>+T132+T134+T136+T138</f>
        <v>0</v>
      </c>
      <c r="Z131" s="316">
        <f>+U132+U134+U136+U138</f>
        <v>0</v>
      </c>
      <c r="AA131" s="318">
        <f>+V132+V134+V136+V138</f>
        <v>0</v>
      </c>
      <c r="AB131" s="318">
        <f>+W132+W134+W136+W138</f>
        <v>0</v>
      </c>
      <c r="AC131" s="929"/>
      <c r="AD131" s="1362"/>
      <c r="AE131" s="277" t="str">
        <f t="shared" ref="AE131" si="121">+IF(O132&gt;O131,"SUPERADA",IF(O132=O131,"EQUILIBRADA",IF(O132&lt;O131,"PARA MEJORAR")))</f>
        <v>PARA MEJORAR</v>
      </c>
      <c r="AF131" s="1280" t="str">
        <f>IF(COUNTIF(AE131:AE138,"PARA MEJORAR")&gt;=1,"PARA MEJORAR","BIEN")</f>
        <v>PARA MEJORAR</v>
      </c>
      <c r="AG131" s="278"/>
      <c r="AH131" s="278"/>
      <c r="AI131" s="1360"/>
      <c r="AJ131" s="87"/>
      <c r="AK131" s="88"/>
      <c r="AL131" s="88"/>
      <c r="AM131" s="88"/>
      <c r="AN131" s="88"/>
      <c r="AO131" s="89"/>
    </row>
    <row r="132" spans="1:41" ht="39.950000000000003" customHeight="1" thickBot="1" x14ac:dyDescent="0.25">
      <c r="A132" s="1365"/>
      <c r="B132" s="1245"/>
      <c r="C132" s="1324"/>
      <c r="D132" s="1367"/>
      <c r="E132" s="1242"/>
      <c r="F132" s="1329"/>
      <c r="G132" s="1336"/>
      <c r="H132" s="1286"/>
      <c r="I132" s="1340"/>
      <c r="J132" s="1340"/>
      <c r="K132" s="1292"/>
      <c r="L132" s="1282"/>
      <c r="M132" s="1297"/>
      <c r="N132" s="136" t="s">
        <v>53</v>
      </c>
      <c r="O132" s="53">
        <v>0</v>
      </c>
      <c r="P132" s="25">
        <v>0</v>
      </c>
      <c r="Q132" s="25">
        <v>0</v>
      </c>
      <c r="R132" s="56">
        <v>0</v>
      </c>
      <c r="S132" s="124">
        <f>SUM(O132:O132)*M131</f>
        <v>0</v>
      </c>
      <c r="T132" s="125">
        <f>SUM(P132:P132)*M131</f>
        <v>0</v>
      </c>
      <c r="U132" s="125">
        <f>SUM(Q132:Q132)*M131</f>
        <v>0</v>
      </c>
      <c r="V132" s="125">
        <f>SUM(R132:R132)*M131</f>
        <v>0</v>
      </c>
      <c r="W132" s="140">
        <f t="shared" si="114"/>
        <v>0</v>
      </c>
      <c r="X132" s="335"/>
      <c r="Y132" s="314"/>
      <c r="Z132" s="316"/>
      <c r="AA132" s="318"/>
      <c r="AB132" s="318"/>
      <c r="AC132" s="929"/>
      <c r="AD132" s="1362"/>
      <c r="AE132" s="279"/>
      <c r="AF132" s="1280"/>
      <c r="AG132" s="278"/>
      <c r="AH132" s="278"/>
      <c r="AI132" s="1360"/>
      <c r="AJ132" s="42"/>
      <c r="AK132" s="247"/>
      <c r="AL132" s="247"/>
      <c r="AM132" s="247"/>
      <c r="AN132" s="247"/>
      <c r="AO132" s="43"/>
    </row>
    <row r="133" spans="1:41" ht="39.950000000000003" customHeight="1" x14ac:dyDescent="0.2">
      <c r="A133" s="1365"/>
      <c r="B133" s="1245"/>
      <c r="C133" s="1324"/>
      <c r="D133" s="1367"/>
      <c r="E133" s="1242"/>
      <c r="F133" s="1329"/>
      <c r="G133" s="1336"/>
      <c r="H133" s="1286"/>
      <c r="I133" s="1340"/>
      <c r="J133" s="1340"/>
      <c r="K133" s="1292"/>
      <c r="L133" s="1282" t="s">
        <v>75</v>
      </c>
      <c r="M133" s="1297">
        <v>0.3</v>
      </c>
      <c r="N133" s="32" t="s">
        <v>49</v>
      </c>
      <c r="O133" s="65">
        <v>0</v>
      </c>
      <c r="P133" s="66">
        <v>0.3</v>
      </c>
      <c r="Q133" s="66">
        <v>1</v>
      </c>
      <c r="R133" s="67">
        <v>1</v>
      </c>
      <c r="S133" s="127">
        <f>SUM(O133:O133)*M133</f>
        <v>0</v>
      </c>
      <c r="T133" s="128">
        <f>SUM(P133:P133)*M133</f>
        <v>0.09</v>
      </c>
      <c r="U133" s="128">
        <f>SUM(Q133:Q133)*M133</f>
        <v>0.3</v>
      </c>
      <c r="V133" s="128">
        <f>SUM(R133:R133)*M133</f>
        <v>0.3</v>
      </c>
      <c r="W133" s="141">
        <f t="shared" si="114"/>
        <v>0.3</v>
      </c>
      <c r="X133" s="335"/>
      <c r="Y133" s="314"/>
      <c r="Z133" s="316"/>
      <c r="AA133" s="318"/>
      <c r="AB133" s="318"/>
      <c r="AC133" s="929"/>
      <c r="AD133" s="1362"/>
      <c r="AE133" s="277" t="str">
        <f t="shared" ref="AE133" si="122">+IF(O134&gt;O133,"SUPERADA",IF(O134=O133,"EQUILIBRADA",IF(O134&lt;O133,"PARA MEJORAR")))</f>
        <v>EQUILIBRADA</v>
      </c>
      <c r="AF133" s="1280"/>
      <c r="AG133" s="278"/>
      <c r="AH133" s="278"/>
      <c r="AI133" s="1360"/>
      <c r="AJ133" s="42"/>
      <c r="AK133" s="247"/>
      <c r="AL133" s="247"/>
      <c r="AM133" s="247"/>
      <c r="AN133" s="247"/>
      <c r="AO133" s="43"/>
    </row>
    <row r="134" spans="1:41" ht="39.950000000000003" customHeight="1" thickBot="1" x14ac:dyDescent="0.25">
      <c r="A134" s="1365"/>
      <c r="B134" s="1245"/>
      <c r="C134" s="1324"/>
      <c r="D134" s="1367"/>
      <c r="E134" s="1242"/>
      <c r="F134" s="1329"/>
      <c r="G134" s="1336"/>
      <c r="H134" s="1286"/>
      <c r="I134" s="1340"/>
      <c r="J134" s="1340"/>
      <c r="K134" s="1292"/>
      <c r="L134" s="1282"/>
      <c r="M134" s="1297"/>
      <c r="N134" s="136" t="s">
        <v>53</v>
      </c>
      <c r="O134" s="53">
        <v>0</v>
      </c>
      <c r="P134" s="25">
        <v>0</v>
      </c>
      <c r="Q134" s="25">
        <v>0</v>
      </c>
      <c r="R134" s="56">
        <v>0</v>
      </c>
      <c r="S134" s="124">
        <f>SUM(O134:O134)*M133</f>
        <v>0</v>
      </c>
      <c r="T134" s="125">
        <f>SUM(P134:P134)*M133</f>
        <v>0</v>
      </c>
      <c r="U134" s="125">
        <f>SUM(Q134:Q134)*M133</f>
        <v>0</v>
      </c>
      <c r="V134" s="125">
        <f>SUM(R134:R134)*M133</f>
        <v>0</v>
      </c>
      <c r="W134" s="140">
        <f t="shared" si="114"/>
        <v>0</v>
      </c>
      <c r="X134" s="335"/>
      <c r="Y134" s="314"/>
      <c r="Z134" s="316"/>
      <c r="AA134" s="318"/>
      <c r="AB134" s="318"/>
      <c r="AC134" s="929"/>
      <c r="AD134" s="1362"/>
      <c r="AE134" s="279"/>
      <c r="AF134" s="1280"/>
      <c r="AG134" s="278"/>
      <c r="AH134" s="278"/>
      <c r="AI134" s="1360"/>
      <c r="AJ134" s="42"/>
      <c r="AK134" s="247"/>
      <c r="AL134" s="247"/>
      <c r="AM134" s="247"/>
      <c r="AN134" s="247"/>
      <c r="AO134" s="43"/>
    </row>
    <row r="135" spans="1:41" ht="39.950000000000003" customHeight="1" x14ac:dyDescent="0.2">
      <c r="A135" s="1365"/>
      <c r="B135" s="1245"/>
      <c r="C135" s="1324"/>
      <c r="D135" s="1367"/>
      <c r="E135" s="1242"/>
      <c r="F135" s="1329"/>
      <c r="G135" s="1336"/>
      <c r="H135" s="1286"/>
      <c r="I135" s="1340"/>
      <c r="J135" s="1340"/>
      <c r="K135" s="1292"/>
      <c r="L135" s="1282" t="s">
        <v>76</v>
      </c>
      <c r="M135" s="1297">
        <v>0.4</v>
      </c>
      <c r="N135" s="32" t="s">
        <v>49</v>
      </c>
      <c r="O135" s="65">
        <v>0</v>
      </c>
      <c r="P135" s="66">
        <v>0</v>
      </c>
      <c r="Q135" s="66">
        <v>0.4</v>
      </c>
      <c r="R135" s="67">
        <v>1</v>
      </c>
      <c r="S135" s="127">
        <f>SUM(O135:O135)*M135</f>
        <v>0</v>
      </c>
      <c r="T135" s="128">
        <f>SUM(P135:P135)*M135</f>
        <v>0</v>
      </c>
      <c r="U135" s="128">
        <f>SUM(Q135:Q135)*M135</f>
        <v>0.16000000000000003</v>
      </c>
      <c r="V135" s="128">
        <f>SUM(R135:R135)*M135</f>
        <v>0.4</v>
      </c>
      <c r="W135" s="141">
        <f t="shared" si="114"/>
        <v>0.4</v>
      </c>
      <c r="X135" s="335"/>
      <c r="Y135" s="314"/>
      <c r="Z135" s="316"/>
      <c r="AA135" s="318"/>
      <c r="AB135" s="318"/>
      <c r="AC135" s="929"/>
      <c r="AD135" s="1362"/>
      <c r="AE135" s="277" t="str">
        <f t="shared" ref="AE135" si="123">+IF(O136&gt;O135,"SUPERADA",IF(O136=O135,"EQUILIBRADA",IF(O136&lt;O135,"PARA MEJORAR")))</f>
        <v>EQUILIBRADA</v>
      </c>
      <c r="AF135" s="1280"/>
      <c r="AG135" s="278"/>
      <c r="AH135" s="278"/>
      <c r="AI135" s="1360"/>
      <c r="AJ135" s="42"/>
      <c r="AK135" s="247"/>
      <c r="AL135" s="247"/>
      <c r="AM135" s="247"/>
      <c r="AN135" s="247"/>
      <c r="AO135" s="43"/>
    </row>
    <row r="136" spans="1:41" ht="39.950000000000003" customHeight="1" thickBot="1" x14ac:dyDescent="0.25">
      <c r="A136" s="1365"/>
      <c r="B136" s="1245"/>
      <c r="C136" s="1324"/>
      <c r="D136" s="1367"/>
      <c r="E136" s="1242"/>
      <c r="F136" s="1329"/>
      <c r="G136" s="1336"/>
      <c r="H136" s="1286"/>
      <c r="I136" s="1340"/>
      <c r="J136" s="1340"/>
      <c r="K136" s="1292"/>
      <c r="L136" s="1282"/>
      <c r="M136" s="1297"/>
      <c r="N136" s="136" t="s">
        <v>53</v>
      </c>
      <c r="O136" s="53">
        <v>0</v>
      </c>
      <c r="P136" s="25">
        <v>0</v>
      </c>
      <c r="Q136" s="25">
        <v>0</v>
      </c>
      <c r="R136" s="56">
        <v>0</v>
      </c>
      <c r="S136" s="124">
        <f>SUM(O136:O136)*M135</f>
        <v>0</v>
      </c>
      <c r="T136" s="125">
        <f>SUM(P136:P136)*M135</f>
        <v>0</v>
      </c>
      <c r="U136" s="125">
        <f>SUM(Q136:Q136)*M135</f>
        <v>0</v>
      </c>
      <c r="V136" s="125">
        <f>SUM(R136:R136)*M135</f>
        <v>0</v>
      </c>
      <c r="W136" s="140">
        <f t="shared" si="114"/>
        <v>0</v>
      </c>
      <c r="X136" s="335"/>
      <c r="Y136" s="314"/>
      <c r="Z136" s="316"/>
      <c r="AA136" s="318"/>
      <c r="AB136" s="318"/>
      <c r="AC136" s="929"/>
      <c r="AD136" s="1362"/>
      <c r="AE136" s="279"/>
      <c r="AF136" s="1280"/>
      <c r="AG136" s="278"/>
      <c r="AH136" s="278"/>
      <c r="AI136" s="1360"/>
      <c r="AJ136" s="42"/>
      <c r="AK136" s="247"/>
      <c r="AL136" s="247"/>
      <c r="AM136" s="247"/>
      <c r="AN136" s="247"/>
      <c r="AO136" s="43"/>
    </row>
    <row r="137" spans="1:41" ht="39.950000000000003" customHeight="1" x14ac:dyDescent="0.2">
      <c r="A137" s="1365"/>
      <c r="B137" s="1245"/>
      <c r="C137" s="1324"/>
      <c r="D137" s="1367"/>
      <c r="E137" s="1242"/>
      <c r="F137" s="1329"/>
      <c r="G137" s="1336"/>
      <c r="H137" s="1286"/>
      <c r="I137" s="1340"/>
      <c r="J137" s="1340"/>
      <c r="K137" s="1292"/>
      <c r="L137" s="1282" t="s">
        <v>77</v>
      </c>
      <c r="M137" s="1297">
        <v>0.2</v>
      </c>
      <c r="N137" s="32" t="s">
        <v>49</v>
      </c>
      <c r="O137" s="65">
        <v>0</v>
      </c>
      <c r="P137" s="66">
        <v>0</v>
      </c>
      <c r="Q137" s="66">
        <v>0.25</v>
      </c>
      <c r="R137" s="67">
        <v>1</v>
      </c>
      <c r="S137" s="127">
        <f>SUM(O137:O137)*M137</f>
        <v>0</v>
      </c>
      <c r="T137" s="128">
        <f>SUM(P137:P137)*M137</f>
        <v>0</v>
      </c>
      <c r="U137" s="128">
        <f>SUM(Q137:Q137)*M137</f>
        <v>0.05</v>
      </c>
      <c r="V137" s="128">
        <f>SUM(R137:R137)*M137</f>
        <v>0.2</v>
      </c>
      <c r="W137" s="141">
        <f t="shared" si="114"/>
        <v>0.2</v>
      </c>
      <c r="X137" s="335"/>
      <c r="Y137" s="314"/>
      <c r="Z137" s="316"/>
      <c r="AA137" s="318"/>
      <c r="AB137" s="318"/>
      <c r="AC137" s="929"/>
      <c r="AD137" s="1362"/>
      <c r="AE137" s="277" t="str">
        <f t="shared" ref="AE137" si="124">+IF(O138&gt;O137,"SUPERADA",IF(O138=O137,"EQUILIBRADA",IF(O138&lt;O137,"PARA MEJORAR")))</f>
        <v>EQUILIBRADA</v>
      </c>
      <c r="AF137" s="1280"/>
      <c r="AG137" s="278"/>
      <c r="AH137" s="278"/>
      <c r="AI137" s="1360"/>
      <c r="AJ137" s="42"/>
      <c r="AK137" s="247"/>
      <c r="AL137" s="247"/>
      <c r="AM137" s="247"/>
      <c r="AN137" s="247"/>
      <c r="AO137" s="43"/>
    </row>
    <row r="138" spans="1:41" ht="39.950000000000003" customHeight="1" thickBot="1" x14ac:dyDescent="0.25">
      <c r="A138" s="1365"/>
      <c r="B138" s="1245"/>
      <c r="C138" s="1324"/>
      <c r="D138" s="1367"/>
      <c r="E138" s="1242"/>
      <c r="F138" s="1329"/>
      <c r="G138" s="1337"/>
      <c r="H138" s="1338"/>
      <c r="I138" s="1341"/>
      <c r="J138" s="1341"/>
      <c r="K138" s="1334"/>
      <c r="L138" s="1311"/>
      <c r="M138" s="1298"/>
      <c r="N138" s="45" t="s">
        <v>53</v>
      </c>
      <c r="O138" s="57">
        <v>0</v>
      </c>
      <c r="P138" s="47">
        <v>0</v>
      </c>
      <c r="Q138" s="47">
        <v>0</v>
      </c>
      <c r="R138" s="59">
        <v>0</v>
      </c>
      <c r="S138" s="130">
        <f>SUM(O138:O138)*M137</f>
        <v>0</v>
      </c>
      <c r="T138" s="131">
        <f>SUM(P138:P138)*M137</f>
        <v>0</v>
      </c>
      <c r="U138" s="131">
        <f>SUM(Q138:Q138)*M137</f>
        <v>0</v>
      </c>
      <c r="V138" s="131">
        <f>SUM(R138:R138)*M137</f>
        <v>0</v>
      </c>
      <c r="W138" s="142">
        <f t="shared" si="114"/>
        <v>0</v>
      </c>
      <c r="X138" s="380"/>
      <c r="Y138" s="381"/>
      <c r="Z138" s="801"/>
      <c r="AA138" s="319"/>
      <c r="AB138" s="319"/>
      <c r="AC138" s="929"/>
      <c r="AD138" s="1362"/>
      <c r="AE138" s="279"/>
      <c r="AF138" s="1281"/>
      <c r="AG138" s="278"/>
      <c r="AH138" s="278"/>
      <c r="AI138" s="1360"/>
      <c r="AJ138" s="42"/>
      <c r="AK138" s="247"/>
      <c r="AL138" s="247"/>
      <c r="AM138" s="247"/>
      <c r="AN138" s="247"/>
      <c r="AO138" s="43"/>
    </row>
    <row r="139" spans="1:41" ht="39.950000000000003" customHeight="1" x14ac:dyDescent="0.2">
      <c r="A139" s="1365"/>
      <c r="B139" s="1245"/>
      <c r="C139" s="1324"/>
      <c r="D139" s="1367"/>
      <c r="E139" s="1242"/>
      <c r="F139" s="1245"/>
      <c r="G139" s="1248" t="s">
        <v>2</v>
      </c>
      <c r="H139" s="1251">
        <v>17</v>
      </c>
      <c r="I139" s="1318" t="s">
        <v>6</v>
      </c>
      <c r="J139" s="1318" t="s">
        <v>7</v>
      </c>
      <c r="K139" s="1321">
        <v>0</v>
      </c>
      <c r="L139" s="1307" t="s">
        <v>78</v>
      </c>
      <c r="M139" s="1308">
        <v>0.4</v>
      </c>
      <c r="N139" s="32" t="s">
        <v>49</v>
      </c>
      <c r="O139" s="15">
        <v>0</v>
      </c>
      <c r="P139" s="16">
        <v>0.4</v>
      </c>
      <c r="Q139" s="16">
        <v>0.75</v>
      </c>
      <c r="R139" s="18">
        <v>1</v>
      </c>
      <c r="S139" s="133">
        <f>SUM(O139:O139)*M139</f>
        <v>0</v>
      </c>
      <c r="T139" s="134">
        <f>SUM(P139:P139)*M139</f>
        <v>0.16000000000000003</v>
      </c>
      <c r="U139" s="134">
        <f>SUM(Q139:Q139)*M139</f>
        <v>0.30000000000000004</v>
      </c>
      <c r="V139" s="134">
        <f>SUM(R139:R139)*M139</f>
        <v>0.4</v>
      </c>
      <c r="W139" s="139">
        <f t="shared" si="114"/>
        <v>0.4</v>
      </c>
      <c r="X139" s="334">
        <f>+S140+S142+S144</f>
        <v>0</v>
      </c>
      <c r="Y139" s="313">
        <f>+T140+T142+T144</f>
        <v>0</v>
      </c>
      <c r="Z139" s="315">
        <f>+U140+U142+U144</f>
        <v>0</v>
      </c>
      <c r="AA139" s="317">
        <f>+V140+V142+V144</f>
        <v>0</v>
      </c>
      <c r="AB139" s="317">
        <f>+W140+W142+W144</f>
        <v>0</v>
      </c>
      <c r="AC139" s="929"/>
      <c r="AD139" s="1362"/>
      <c r="AE139" s="277" t="str">
        <f t="shared" ref="AE139" si="125">+IF(O140&gt;O139,"SUPERADA",IF(O140=O139,"EQUILIBRADA",IF(O140&lt;O139,"PARA MEJORAR")))</f>
        <v>EQUILIBRADA</v>
      </c>
      <c r="AF139" s="277" t="str">
        <f>IF(COUNTIF(AE139:AE144,"PARA MEJORAR")&gt;=1,"PARA MEJORAR","BIEN")</f>
        <v>BIEN</v>
      </c>
      <c r="AG139" s="278"/>
      <c r="AH139" s="278"/>
      <c r="AI139" s="1360"/>
      <c r="AJ139" s="87"/>
      <c r="AK139" s="88"/>
      <c r="AL139" s="88"/>
      <c r="AM139" s="88"/>
      <c r="AN139" s="88"/>
      <c r="AO139" s="89"/>
    </row>
    <row r="140" spans="1:41" ht="39.950000000000003" customHeight="1" thickBot="1" x14ac:dyDescent="0.25">
      <c r="A140" s="1365"/>
      <c r="B140" s="1245"/>
      <c r="C140" s="1324"/>
      <c r="D140" s="1367"/>
      <c r="E140" s="1242"/>
      <c r="F140" s="1245"/>
      <c r="G140" s="1248"/>
      <c r="H140" s="1251"/>
      <c r="I140" s="1318"/>
      <c r="J140" s="1318"/>
      <c r="K140" s="1321"/>
      <c r="L140" s="1306"/>
      <c r="M140" s="1284"/>
      <c r="N140" s="23" t="s">
        <v>53</v>
      </c>
      <c r="O140" s="24">
        <v>0</v>
      </c>
      <c r="P140" s="25">
        <v>0</v>
      </c>
      <c r="Q140" s="25">
        <v>0</v>
      </c>
      <c r="R140" s="56">
        <v>0</v>
      </c>
      <c r="S140" s="124">
        <f>SUM(O140:O140)*M139</f>
        <v>0</v>
      </c>
      <c r="T140" s="125">
        <f>SUM(P140:P140)*M139</f>
        <v>0</v>
      </c>
      <c r="U140" s="125">
        <f>SUM(Q140:Q140)*M139</f>
        <v>0</v>
      </c>
      <c r="V140" s="125">
        <f>SUM(R140:R140)*M139</f>
        <v>0</v>
      </c>
      <c r="W140" s="140">
        <f t="shared" si="114"/>
        <v>0</v>
      </c>
      <c r="X140" s="335"/>
      <c r="Y140" s="314"/>
      <c r="Z140" s="316"/>
      <c r="AA140" s="318"/>
      <c r="AB140" s="318"/>
      <c r="AC140" s="929"/>
      <c r="AD140" s="1362"/>
      <c r="AE140" s="279"/>
      <c r="AF140" s="278"/>
      <c r="AG140" s="278"/>
      <c r="AH140" s="278"/>
      <c r="AI140" s="1360"/>
      <c r="AJ140" s="42"/>
      <c r="AK140" s="247"/>
      <c r="AL140" s="247"/>
      <c r="AM140" s="247"/>
      <c r="AN140" s="247"/>
      <c r="AO140" s="43"/>
    </row>
    <row r="141" spans="1:41" ht="39.950000000000003" customHeight="1" x14ac:dyDescent="0.2">
      <c r="A141" s="1365"/>
      <c r="B141" s="1245"/>
      <c r="C141" s="1324"/>
      <c r="D141" s="1367"/>
      <c r="E141" s="1242"/>
      <c r="F141" s="1245"/>
      <c r="G141" s="1248"/>
      <c r="H141" s="1251"/>
      <c r="I141" s="1318"/>
      <c r="J141" s="1318"/>
      <c r="K141" s="1321"/>
      <c r="L141" s="1305" t="s">
        <v>79</v>
      </c>
      <c r="M141" s="1283">
        <v>0.3</v>
      </c>
      <c r="N141" s="44" t="s">
        <v>49</v>
      </c>
      <c r="O141" s="90">
        <v>0</v>
      </c>
      <c r="P141" s="66">
        <v>0.25</v>
      </c>
      <c r="Q141" s="66">
        <v>0.75</v>
      </c>
      <c r="R141" s="67">
        <v>1</v>
      </c>
      <c r="S141" s="127">
        <f>SUM(O141:O141)*M141</f>
        <v>0</v>
      </c>
      <c r="T141" s="128">
        <f>SUM(P141:P141)*M141</f>
        <v>7.4999999999999997E-2</v>
      </c>
      <c r="U141" s="128">
        <f>SUM(Q141:Q141)*M141</f>
        <v>0.22499999999999998</v>
      </c>
      <c r="V141" s="128">
        <f>SUM(R141:R141)*M141</f>
        <v>0.3</v>
      </c>
      <c r="W141" s="141">
        <f t="shared" si="114"/>
        <v>0.3</v>
      </c>
      <c r="X141" s="335"/>
      <c r="Y141" s="314"/>
      <c r="Z141" s="316"/>
      <c r="AA141" s="318"/>
      <c r="AB141" s="318"/>
      <c r="AC141" s="929"/>
      <c r="AD141" s="1362"/>
      <c r="AE141" s="277" t="str">
        <f t="shared" ref="AE141" si="126">+IF(O142&gt;O141,"SUPERADA",IF(O142=O141,"EQUILIBRADA",IF(O142&lt;O141,"PARA MEJORAR")))</f>
        <v>EQUILIBRADA</v>
      </c>
      <c r="AF141" s="278"/>
      <c r="AG141" s="278"/>
      <c r="AH141" s="278"/>
      <c r="AI141" s="1360"/>
      <c r="AJ141" s="42"/>
      <c r="AK141" s="247"/>
      <c r="AL141" s="247"/>
      <c r="AM141" s="247"/>
      <c r="AN141" s="247"/>
      <c r="AO141" s="43"/>
    </row>
    <row r="142" spans="1:41" ht="39.950000000000003" customHeight="1" thickBot="1" x14ac:dyDescent="0.25">
      <c r="A142" s="1365"/>
      <c r="B142" s="1245"/>
      <c r="C142" s="1324"/>
      <c r="D142" s="1367"/>
      <c r="E142" s="1242"/>
      <c r="F142" s="1245"/>
      <c r="G142" s="1248"/>
      <c r="H142" s="1251"/>
      <c r="I142" s="1318"/>
      <c r="J142" s="1318"/>
      <c r="K142" s="1321"/>
      <c r="L142" s="1306"/>
      <c r="M142" s="1284"/>
      <c r="N142" s="23" t="s">
        <v>53</v>
      </c>
      <c r="O142" s="24">
        <v>0</v>
      </c>
      <c r="P142" s="25">
        <v>0</v>
      </c>
      <c r="Q142" s="25">
        <v>0</v>
      </c>
      <c r="R142" s="56">
        <v>0</v>
      </c>
      <c r="S142" s="124">
        <f>SUM(O142:O142)*M141</f>
        <v>0</v>
      </c>
      <c r="T142" s="125">
        <f>SUM(P142:P142)*M141</f>
        <v>0</v>
      </c>
      <c r="U142" s="125">
        <f>SUM(Q142:Q142)*M141</f>
        <v>0</v>
      </c>
      <c r="V142" s="125">
        <f>SUM(R142:R142)*M141</f>
        <v>0</v>
      </c>
      <c r="W142" s="140">
        <f t="shared" si="114"/>
        <v>0</v>
      </c>
      <c r="X142" s="335"/>
      <c r="Y142" s="314"/>
      <c r="Z142" s="316"/>
      <c r="AA142" s="318"/>
      <c r="AB142" s="318"/>
      <c r="AC142" s="929"/>
      <c r="AD142" s="1362"/>
      <c r="AE142" s="279"/>
      <c r="AF142" s="278"/>
      <c r="AG142" s="278"/>
      <c r="AH142" s="278"/>
      <c r="AI142" s="1360"/>
      <c r="AJ142" s="42"/>
      <c r="AK142" s="247"/>
      <c r="AL142" s="247"/>
      <c r="AM142" s="247"/>
      <c r="AN142" s="247"/>
      <c r="AO142" s="43"/>
    </row>
    <row r="143" spans="1:41" ht="39.950000000000003" customHeight="1" x14ac:dyDescent="0.2">
      <c r="A143" s="1365"/>
      <c r="B143" s="1245"/>
      <c r="C143" s="1324"/>
      <c r="D143" s="1367"/>
      <c r="E143" s="1242"/>
      <c r="F143" s="1245"/>
      <c r="G143" s="1248"/>
      <c r="H143" s="1251"/>
      <c r="I143" s="1318"/>
      <c r="J143" s="1318"/>
      <c r="K143" s="1321"/>
      <c r="L143" s="1305" t="s">
        <v>80</v>
      </c>
      <c r="M143" s="1283">
        <v>0.3</v>
      </c>
      <c r="N143" s="44" t="s">
        <v>49</v>
      </c>
      <c r="O143" s="90">
        <v>0</v>
      </c>
      <c r="P143" s="66">
        <v>0</v>
      </c>
      <c r="Q143" s="66">
        <v>0</v>
      </c>
      <c r="R143" s="67">
        <v>1</v>
      </c>
      <c r="S143" s="127">
        <f>SUM(O143:O143)*M143</f>
        <v>0</v>
      </c>
      <c r="T143" s="128">
        <f>SUM(P143:P143)*M143</f>
        <v>0</v>
      </c>
      <c r="U143" s="128">
        <f>SUM(Q143:Q143)*M143</f>
        <v>0</v>
      </c>
      <c r="V143" s="128">
        <f>SUM(R143:R143)*M143</f>
        <v>0.3</v>
      </c>
      <c r="W143" s="141">
        <f t="shared" si="114"/>
        <v>0.3</v>
      </c>
      <c r="X143" s="335"/>
      <c r="Y143" s="314"/>
      <c r="Z143" s="316"/>
      <c r="AA143" s="318"/>
      <c r="AB143" s="318"/>
      <c r="AC143" s="929"/>
      <c r="AD143" s="1362"/>
      <c r="AE143" s="277" t="str">
        <f t="shared" ref="AE143" si="127">+IF(O144&gt;O143,"SUPERADA",IF(O144=O143,"EQUILIBRADA",IF(O144&lt;O143,"PARA MEJORAR")))</f>
        <v>EQUILIBRADA</v>
      </c>
      <c r="AF143" s="278"/>
      <c r="AG143" s="278"/>
      <c r="AH143" s="278"/>
      <c r="AI143" s="1360"/>
      <c r="AJ143" s="42"/>
      <c r="AK143" s="247"/>
      <c r="AL143" s="247"/>
      <c r="AM143" s="247"/>
      <c r="AN143" s="247"/>
      <c r="AO143" s="43"/>
    </row>
    <row r="144" spans="1:41" ht="39.950000000000003" customHeight="1" thickBot="1" x14ac:dyDescent="0.25">
      <c r="A144" s="1365"/>
      <c r="B144" s="1245"/>
      <c r="C144" s="1324"/>
      <c r="D144" s="1367"/>
      <c r="E144" s="1242"/>
      <c r="F144" s="1245"/>
      <c r="G144" s="1248"/>
      <c r="H144" s="1251"/>
      <c r="I144" s="1318"/>
      <c r="J144" s="1318"/>
      <c r="K144" s="1321"/>
      <c r="L144" s="1307"/>
      <c r="M144" s="1308"/>
      <c r="N144" s="136" t="s">
        <v>53</v>
      </c>
      <c r="O144" s="46">
        <v>0</v>
      </c>
      <c r="P144" s="47">
        <v>0</v>
      </c>
      <c r="Q144" s="47">
        <v>0</v>
      </c>
      <c r="R144" s="59">
        <v>0</v>
      </c>
      <c r="S144" s="130">
        <f>SUM(O144:O144)*M143</f>
        <v>0</v>
      </c>
      <c r="T144" s="131">
        <f>SUM(P144:P144)*M143</f>
        <v>0</v>
      </c>
      <c r="U144" s="131">
        <f>SUM(Q144:Q144)*M143</f>
        <v>0</v>
      </c>
      <c r="V144" s="131">
        <f>SUM(R144:R144)*M143</f>
        <v>0</v>
      </c>
      <c r="W144" s="142">
        <f t="shared" si="114"/>
        <v>0</v>
      </c>
      <c r="X144" s="380"/>
      <c r="Y144" s="381"/>
      <c r="Z144" s="801"/>
      <c r="AA144" s="319"/>
      <c r="AB144" s="319"/>
      <c r="AC144" s="929"/>
      <c r="AD144" s="1362"/>
      <c r="AE144" s="279"/>
      <c r="AF144" s="279"/>
      <c r="AG144" s="278"/>
      <c r="AH144" s="278"/>
      <c r="AI144" s="1360"/>
      <c r="AJ144" s="42"/>
      <c r="AK144" s="247"/>
      <c r="AL144" s="247"/>
      <c r="AM144" s="247"/>
      <c r="AN144" s="247"/>
      <c r="AO144" s="43"/>
    </row>
    <row r="145" spans="1:41" ht="39.950000000000003" customHeight="1" x14ac:dyDescent="0.2">
      <c r="A145" s="1365"/>
      <c r="B145" s="1245"/>
      <c r="C145" s="1323">
        <v>8</v>
      </c>
      <c r="D145" s="1244" t="s">
        <v>3</v>
      </c>
      <c r="E145" s="1241">
        <v>10</v>
      </c>
      <c r="F145" s="1328" t="s">
        <v>4</v>
      </c>
      <c r="G145" s="1331" t="s">
        <v>5</v>
      </c>
      <c r="H145" s="1285">
        <v>18</v>
      </c>
      <c r="I145" s="1288" t="s">
        <v>8</v>
      </c>
      <c r="J145" s="1288" t="s">
        <v>9</v>
      </c>
      <c r="K145" s="1291">
        <f>AB145</f>
        <v>0</v>
      </c>
      <c r="L145" s="1309" t="s">
        <v>81</v>
      </c>
      <c r="M145" s="1301">
        <v>0.3</v>
      </c>
      <c r="N145" s="14" t="s">
        <v>49</v>
      </c>
      <c r="O145" s="51">
        <v>0.25</v>
      </c>
      <c r="P145" s="34">
        <v>0.5</v>
      </c>
      <c r="Q145" s="34">
        <v>0.75</v>
      </c>
      <c r="R145" s="36">
        <v>1</v>
      </c>
      <c r="S145" s="121">
        <f>SUM(O145:O145)*M145</f>
        <v>7.4999999999999997E-2</v>
      </c>
      <c r="T145" s="122">
        <f>SUM(P145:P145)*M145</f>
        <v>0.15</v>
      </c>
      <c r="U145" s="122">
        <f>SUM(Q145:Q145)*M145</f>
        <v>0.22499999999999998</v>
      </c>
      <c r="V145" s="122">
        <f>SUM(R145:R145)*M145</f>
        <v>0.3</v>
      </c>
      <c r="W145" s="143">
        <f t="shared" si="114"/>
        <v>0.3</v>
      </c>
      <c r="X145" s="335">
        <f>+S146+S148+S150+S152</f>
        <v>0</v>
      </c>
      <c r="Y145" s="314">
        <f>+T146+T148+T150+T152</f>
        <v>0</v>
      </c>
      <c r="Z145" s="316">
        <f>+U146+U148+U150+U152</f>
        <v>0</v>
      </c>
      <c r="AA145" s="318">
        <f>+V146+V148+V150+V152</f>
        <v>0</v>
      </c>
      <c r="AB145" s="318">
        <f>+W146+W148+W150+W152</f>
        <v>0</v>
      </c>
      <c r="AC145" s="929"/>
      <c r="AD145" s="1362"/>
      <c r="AE145" s="277" t="str">
        <f t="shared" ref="AE145" si="128">+IF(O146&gt;O145,"SUPERADA",IF(O146=O145,"EQUILIBRADA",IF(O146&lt;O145,"PARA MEJORAR")))</f>
        <v>PARA MEJORAR</v>
      </c>
      <c r="AF145" s="1280" t="str">
        <f>IF(COUNTIF(AE145:AE152,"PARA MEJORAR")&gt;=1,"PARA MEJORAR","BIEN")</f>
        <v>PARA MEJORAR</v>
      </c>
      <c r="AG145" s="277" t="str">
        <f>IF(COUNTIF(AF145:AF152,"PARA MEJORAR")&gt;=1,"PARA MEJORAR","BIEN")</f>
        <v>PARA MEJORAR</v>
      </c>
      <c r="AH145" s="278"/>
      <c r="AI145" s="1360"/>
      <c r="AJ145" s="87"/>
      <c r="AK145" s="88"/>
      <c r="AL145" s="88"/>
      <c r="AM145" s="88"/>
      <c r="AN145" s="88"/>
      <c r="AO145" s="89"/>
    </row>
    <row r="146" spans="1:41" ht="39.950000000000003" customHeight="1" thickBot="1" x14ac:dyDescent="0.25">
      <c r="A146" s="1365"/>
      <c r="B146" s="1245"/>
      <c r="C146" s="1324"/>
      <c r="D146" s="1245"/>
      <c r="E146" s="1242"/>
      <c r="F146" s="1329"/>
      <c r="G146" s="1332"/>
      <c r="H146" s="1286"/>
      <c r="I146" s="1289"/>
      <c r="J146" s="1289"/>
      <c r="K146" s="1292"/>
      <c r="L146" s="1282"/>
      <c r="M146" s="1297"/>
      <c r="N146" s="136" t="s">
        <v>53</v>
      </c>
      <c r="O146" s="53">
        <v>0</v>
      </c>
      <c r="P146" s="25">
        <v>0</v>
      </c>
      <c r="Q146" s="25">
        <v>0</v>
      </c>
      <c r="R146" s="56">
        <v>0</v>
      </c>
      <c r="S146" s="124">
        <f>SUM(O146:O146)*M145</f>
        <v>0</v>
      </c>
      <c r="T146" s="125">
        <f>SUM(P146:P146)*M145</f>
        <v>0</v>
      </c>
      <c r="U146" s="125">
        <f>SUM(Q146:Q146)*M145</f>
        <v>0</v>
      </c>
      <c r="V146" s="125">
        <f>SUM(R146:R146)*M145</f>
        <v>0</v>
      </c>
      <c r="W146" s="140">
        <f t="shared" si="114"/>
        <v>0</v>
      </c>
      <c r="X146" s="335"/>
      <c r="Y146" s="314"/>
      <c r="Z146" s="316"/>
      <c r="AA146" s="318"/>
      <c r="AB146" s="318"/>
      <c r="AC146" s="929"/>
      <c r="AD146" s="1362"/>
      <c r="AE146" s="279"/>
      <c r="AF146" s="1280"/>
      <c r="AG146" s="278"/>
      <c r="AH146" s="278"/>
      <c r="AI146" s="1360"/>
      <c r="AJ146" s="42"/>
      <c r="AK146" s="247"/>
      <c r="AL146" s="247"/>
      <c r="AM146" s="247"/>
      <c r="AN146" s="247"/>
      <c r="AO146" s="43"/>
    </row>
    <row r="147" spans="1:41" ht="39.950000000000003" customHeight="1" x14ac:dyDescent="0.2">
      <c r="A147" s="1365"/>
      <c r="B147" s="1245"/>
      <c r="C147" s="1324"/>
      <c r="D147" s="1245"/>
      <c r="E147" s="1242"/>
      <c r="F147" s="1329"/>
      <c r="G147" s="1332"/>
      <c r="H147" s="1286"/>
      <c r="I147" s="1289"/>
      <c r="J147" s="1289"/>
      <c r="K147" s="1292"/>
      <c r="L147" s="1282" t="s">
        <v>82</v>
      </c>
      <c r="M147" s="1297">
        <v>0.3</v>
      </c>
      <c r="N147" s="32" t="s">
        <v>49</v>
      </c>
      <c r="O147" s="65">
        <v>0.25</v>
      </c>
      <c r="P147" s="66">
        <v>0.5</v>
      </c>
      <c r="Q147" s="66">
        <v>0.75</v>
      </c>
      <c r="R147" s="67">
        <v>1</v>
      </c>
      <c r="S147" s="127">
        <f>SUM(O147:O147)*M147</f>
        <v>7.4999999999999997E-2</v>
      </c>
      <c r="T147" s="128">
        <f>SUM(P147:P147)*M147</f>
        <v>0.15</v>
      </c>
      <c r="U147" s="128">
        <f>SUM(Q147:Q147)*M147</f>
        <v>0.22499999999999998</v>
      </c>
      <c r="V147" s="128">
        <f>SUM(R147:R147)*M147</f>
        <v>0.3</v>
      </c>
      <c r="W147" s="141">
        <f t="shared" si="114"/>
        <v>0.3</v>
      </c>
      <c r="X147" s="335"/>
      <c r="Y147" s="314"/>
      <c r="Z147" s="316"/>
      <c r="AA147" s="318"/>
      <c r="AB147" s="318"/>
      <c r="AC147" s="929"/>
      <c r="AD147" s="1362"/>
      <c r="AE147" s="277" t="str">
        <f t="shared" ref="AE147" si="129">+IF(O148&gt;O147,"SUPERADA",IF(O148=O147,"EQUILIBRADA",IF(O148&lt;O147,"PARA MEJORAR")))</f>
        <v>PARA MEJORAR</v>
      </c>
      <c r="AF147" s="1280"/>
      <c r="AG147" s="278"/>
      <c r="AH147" s="278"/>
      <c r="AI147" s="1360"/>
      <c r="AJ147" s="42"/>
      <c r="AK147" s="247"/>
      <c r="AL147" s="247"/>
      <c r="AM147" s="247"/>
      <c r="AN147" s="247"/>
      <c r="AO147" s="43"/>
    </row>
    <row r="148" spans="1:41" ht="39.950000000000003" customHeight="1" thickBot="1" x14ac:dyDescent="0.25">
      <c r="A148" s="1365"/>
      <c r="B148" s="1245"/>
      <c r="C148" s="1324"/>
      <c r="D148" s="1245"/>
      <c r="E148" s="1242"/>
      <c r="F148" s="1329"/>
      <c r="G148" s="1332"/>
      <c r="H148" s="1286"/>
      <c r="I148" s="1289"/>
      <c r="J148" s="1289"/>
      <c r="K148" s="1292"/>
      <c r="L148" s="1282"/>
      <c r="M148" s="1297"/>
      <c r="N148" s="136" t="s">
        <v>53</v>
      </c>
      <c r="O148" s="53">
        <v>0</v>
      </c>
      <c r="P148" s="25">
        <v>0</v>
      </c>
      <c r="Q148" s="25">
        <v>0</v>
      </c>
      <c r="R148" s="56">
        <v>0</v>
      </c>
      <c r="S148" s="124">
        <f>SUM(O148:O148)*M147</f>
        <v>0</v>
      </c>
      <c r="T148" s="125">
        <f>SUM(P148:P148)*M147</f>
        <v>0</v>
      </c>
      <c r="U148" s="125">
        <f>SUM(Q148:Q148)*M147</f>
        <v>0</v>
      </c>
      <c r="V148" s="125">
        <f>SUM(R148:R148)*M147</f>
        <v>0</v>
      </c>
      <c r="W148" s="140">
        <f t="shared" si="114"/>
        <v>0</v>
      </c>
      <c r="X148" s="335"/>
      <c r="Y148" s="314"/>
      <c r="Z148" s="316"/>
      <c r="AA148" s="318"/>
      <c r="AB148" s="318"/>
      <c r="AC148" s="929"/>
      <c r="AD148" s="1362"/>
      <c r="AE148" s="279"/>
      <c r="AF148" s="1280"/>
      <c r="AG148" s="278"/>
      <c r="AH148" s="278"/>
      <c r="AI148" s="1360"/>
      <c r="AJ148" s="42"/>
      <c r="AK148" s="247"/>
      <c r="AL148" s="247"/>
      <c r="AM148" s="247"/>
      <c r="AN148" s="247"/>
      <c r="AO148" s="43"/>
    </row>
    <row r="149" spans="1:41" ht="39.950000000000003" customHeight="1" x14ac:dyDescent="0.2">
      <c r="A149" s="1365"/>
      <c r="B149" s="1245"/>
      <c r="C149" s="1324"/>
      <c r="D149" s="1245"/>
      <c r="E149" s="1242"/>
      <c r="F149" s="1329"/>
      <c r="G149" s="1332"/>
      <c r="H149" s="1286"/>
      <c r="I149" s="1289"/>
      <c r="J149" s="1289"/>
      <c r="K149" s="1292"/>
      <c r="L149" s="1282" t="s">
        <v>83</v>
      </c>
      <c r="M149" s="1297">
        <v>0.2</v>
      </c>
      <c r="N149" s="32" t="s">
        <v>49</v>
      </c>
      <c r="O149" s="65">
        <v>0.25</v>
      </c>
      <c r="P149" s="66">
        <v>0.5</v>
      </c>
      <c r="Q149" s="66">
        <v>0.75</v>
      </c>
      <c r="R149" s="67">
        <v>1</v>
      </c>
      <c r="S149" s="127">
        <f>SUM(O149:O149)*M149</f>
        <v>0.05</v>
      </c>
      <c r="T149" s="128">
        <f>SUM(P149:P149)*M149</f>
        <v>0.1</v>
      </c>
      <c r="U149" s="128">
        <f>SUM(Q149:Q149)*M149</f>
        <v>0.15000000000000002</v>
      </c>
      <c r="V149" s="128">
        <f>SUM(R149:R149)*M149</f>
        <v>0.2</v>
      </c>
      <c r="W149" s="141">
        <f t="shared" si="114"/>
        <v>0.2</v>
      </c>
      <c r="X149" s="335"/>
      <c r="Y149" s="314"/>
      <c r="Z149" s="316"/>
      <c r="AA149" s="318"/>
      <c r="AB149" s="318"/>
      <c r="AC149" s="929"/>
      <c r="AD149" s="1362"/>
      <c r="AE149" s="277" t="str">
        <f t="shared" ref="AE149" si="130">+IF(O150&gt;O149,"SUPERADA",IF(O150=O149,"EQUILIBRADA",IF(O150&lt;O149,"PARA MEJORAR")))</f>
        <v>PARA MEJORAR</v>
      </c>
      <c r="AF149" s="1280"/>
      <c r="AG149" s="278"/>
      <c r="AH149" s="278"/>
      <c r="AI149" s="1360"/>
      <c r="AJ149" s="42"/>
      <c r="AK149" s="247"/>
      <c r="AL149" s="247"/>
      <c r="AM149" s="247"/>
      <c r="AN149" s="247"/>
      <c r="AO149" s="43"/>
    </row>
    <row r="150" spans="1:41" ht="39.950000000000003" customHeight="1" thickBot="1" x14ac:dyDescent="0.25">
      <c r="A150" s="1365"/>
      <c r="B150" s="1245"/>
      <c r="C150" s="1324"/>
      <c r="D150" s="1245"/>
      <c r="E150" s="1242"/>
      <c r="F150" s="1329"/>
      <c r="G150" s="1332"/>
      <c r="H150" s="1286"/>
      <c r="I150" s="1289"/>
      <c r="J150" s="1289"/>
      <c r="K150" s="1292"/>
      <c r="L150" s="1282"/>
      <c r="M150" s="1297"/>
      <c r="N150" s="136" t="s">
        <v>53</v>
      </c>
      <c r="O150" s="53">
        <v>0</v>
      </c>
      <c r="P150" s="25">
        <v>0</v>
      </c>
      <c r="Q150" s="25">
        <v>0</v>
      </c>
      <c r="R150" s="56">
        <v>0</v>
      </c>
      <c r="S150" s="124">
        <f>SUM(O150:O150)*M149</f>
        <v>0</v>
      </c>
      <c r="T150" s="125">
        <f>SUM(P150:P150)*M149</f>
        <v>0</v>
      </c>
      <c r="U150" s="125">
        <f>SUM(Q150:Q150)*M149</f>
        <v>0</v>
      </c>
      <c r="V150" s="125">
        <f>SUM(R150:R150)*M149</f>
        <v>0</v>
      </c>
      <c r="W150" s="140">
        <f t="shared" si="114"/>
        <v>0</v>
      </c>
      <c r="X150" s="335"/>
      <c r="Y150" s="314"/>
      <c r="Z150" s="316"/>
      <c r="AA150" s="318"/>
      <c r="AB150" s="318"/>
      <c r="AC150" s="929"/>
      <c r="AD150" s="1362"/>
      <c r="AE150" s="279"/>
      <c r="AF150" s="1280"/>
      <c r="AG150" s="278"/>
      <c r="AH150" s="278"/>
      <c r="AI150" s="1360"/>
      <c r="AJ150" s="42"/>
      <c r="AK150" s="247"/>
      <c r="AL150" s="247"/>
      <c r="AM150" s="247"/>
      <c r="AN150" s="247"/>
      <c r="AO150" s="43"/>
    </row>
    <row r="151" spans="1:41" ht="39.950000000000003" customHeight="1" x14ac:dyDescent="0.2">
      <c r="A151" s="1365"/>
      <c r="B151" s="1245"/>
      <c r="C151" s="1324"/>
      <c r="D151" s="1245"/>
      <c r="E151" s="1242"/>
      <c r="F151" s="1329"/>
      <c r="G151" s="1332"/>
      <c r="H151" s="1286"/>
      <c r="I151" s="1289"/>
      <c r="J151" s="1289"/>
      <c r="K151" s="1292"/>
      <c r="L151" s="1282" t="s">
        <v>84</v>
      </c>
      <c r="M151" s="1297">
        <v>0.2</v>
      </c>
      <c r="N151" s="32" t="s">
        <v>49</v>
      </c>
      <c r="O151" s="65">
        <v>0.25</v>
      </c>
      <c r="P151" s="66">
        <v>0.5</v>
      </c>
      <c r="Q151" s="66">
        <v>0.75</v>
      </c>
      <c r="R151" s="67">
        <v>1</v>
      </c>
      <c r="S151" s="127">
        <f>SUM(O151:O151)*M151</f>
        <v>0.05</v>
      </c>
      <c r="T151" s="128">
        <f>SUM(P151:P151)*M151</f>
        <v>0.1</v>
      </c>
      <c r="U151" s="128">
        <f>SUM(Q151:Q151)*M151</f>
        <v>0.15000000000000002</v>
      </c>
      <c r="V151" s="128">
        <f>SUM(R151:R151)*M151</f>
        <v>0.2</v>
      </c>
      <c r="W151" s="141">
        <f t="shared" si="114"/>
        <v>0.2</v>
      </c>
      <c r="X151" s="335"/>
      <c r="Y151" s="314"/>
      <c r="Z151" s="316"/>
      <c r="AA151" s="318"/>
      <c r="AB151" s="318"/>
      <c r="AC151" s="929"/>
      <c r="AD151" s="1362"/>
      <c r="AE151" s="277" t="str">
        <f t="shared" ref="AE151" si="131">+IF(O152&gt;O151,"SUPERADA",IF(O152=O151,"EQUILIBRADA",IF(O152&lt;O151,"PARA MEJORAR")))</f>
        <v>PARA MEJORAR</v>
      </c>
      <c r="AF151" s="1280"/>
      <c r="AG151" s="278"/>
      <c r="AH151" s="278"/>
      <c r="AI151" s="1360"/>
      <c r="AJ151" s="42"/>
      <c r="AK151" s="247"/>
      <c r="AL151" s="247"/>
      <c r="AM151" s="247"/>
      <c r="AN151" s="247"/>
      <c r="AO151" s="43"/>
    </row>
    <row r="152" spans="1:41" ht="39.950000000000003" customHeight="1" thickBot="1" x14ac:dyDescent="0.25">
      <c r="A152" s="1365"/>
      <c r="B152" s="1245"/>
      <c r="C152" s="1325"/>
      <c r="D152" s="1326"/>
      <c r="E152" s="1327"/>
      <c r="F152" s="1330"/>
      <c r="G152" s="1333"/>
      <c r="H152" s="1287"/>
      <c r="I152" s="1290"/>
      <c r="J152" s="1290"/>
      <c r="K152" s="1293"/>
      <c r="L152" s="1305"/>
      <c r="M152" s="1283"/>
      <c r="N152" s="136" t="s">
        <v>53</v>
      </c>
      <c r="O152" s="57">
        <v>0</v>
      </c>
      <c r="P152" s="47">
        <v>0</v>
      </c>
      <c r="Q152" s="47">
        <v>0</v>
      </c>
      <c r="R152" s="59">
        <v>0</v>
      </c>
      <c r="S152" s="130">
        <f>SUM(O152:O152)*M151</f>
        <v>0</v>
      </c>
      <c r="T152" s="131">
        <f>SUM(P152:P152)*M151</f>
        <v>0</v>
      </c>
      <c r="U152" s="131">
        <f>SUM(Q152:Q152)*M151</f>
        <v>0</v>
      </c>
      <c r="V152" s="131">
        <f>SUM(R152:R152)*M151</f>
        <v>0</v>
      </c>
      <c r="W152" s="142">
        <f t="shared" si="114"/>
        <v>0</v>
      </c>
      <c r="X152" s="380"/>
      <c r="Y152" s="381"/>
      <c r="Z152" s="801"/>
      <c r="AA152" s="319"/>
      <c r="AB152" s="319"/>
      <c r="AC152" s="929"/>
      <c r="AD152" s="1362"/>
      <c r="AE152" s="279"/>
      <c r="AF152" s="1281"/>
      <c r="AG152" s="279"/>
      <c r="AH152" s="278"/>
      <c r="AI152" s="1360"/>
      <c r="AJ152" s="42"/>
      <c r="AK152" s="247"/>
      <c r="AL152" s="247"/>
      <c r="AM152" s="247"/>
      <c r="AN152" s="247"/>
      <c r="AO152" s="43"/>
    </row>
    <row r="153" spans="1:41" ht="39.950000000000003" customHeight="1" x14ac:dyDescent="0.2">
      <c r="A153" s="1365"/>
      <c r="B153" s="1245"/>
      <c r="C153" s="1313">
        <v>9</v>
      </c>
      <c r="D153" s="1315" t="s">
        <v>85</v>
      </c>
      <c r="E153" s="1241">
        <v>11</v>
      </c>
      <c r="F153" s="1244" t="s">
        <v>86</v>
      </c>
      <c r="G153" s="1247" t="s">
        <v>85</v>
      </c>
      <c r="H153" s="1250">
        <v>19</v>
      </c>
      <c r="I153" s="1317" t="s">
        <v>87</v>
      </c>
      <c r="J153" s="1317" t="s">
        <v>61</v>
      </c>
      <c r="K153" s="1320">
        <f>AB153</f>
        <v>0</v>
      </c>
      <c r="L153" s="1309" t="s">
        <v>88</v>
      </c>
      <c r="M153" s="1310">
        <v>0.25</v>
      </c>
      <c r="N153" s="14" t="s">
        <v>49</v>
      </c>
      <c r="O153" s="34">
        <v>0.25</v>
      </c>
      <c r="P153" s="34">
        <v>0.5</v>
      </c>
      <c r="Q153" s="34">
        <v>1</v>
      </c>
      <c r="R153" s="34">
        <v>1</v>
      </c>
      <c r="S153" s="133">
        <f>SUM(O153:O153)*M153</f>
        <v>6.25E-2</v>
      </c>
      <c r="T153" s="134">
        <f>SUM(P153:P153)*M153</f>
        <v>0.125</v>
      </c>
      <c r="U153" s="134">
        <f>SUM(Q153:Q153)*M153</f>
        <v>0.25</v>
      </c>
      <c r="V153" s="134">
        <f>SUM(R153:R153)*M153</f>
        <v>0.25</v>
      </c>
      <c r="W153" s="139">
        <f t="shared" si="114"/>
        <v>0.25</v>
      </c>
      <c r="X153" s="334">
        <f>+S154+S156+S158+S160</f>
        <v>0</v>
      </c>
      <c r="Y153" s="313">
        <f>+T154+T156+T158+T160</f>
        <v>0</v>
      </c>
      <c r="Z153" s="315">
        <f>+U154+U156+U158+U160</f>
        <v>0</v>
      </c>
      <c r="AA153" s="317">
        <f>+V154+V156+V158+V160</f>
        <v>0</v>
      </c>
      <c r="AB153" s="317">
        <f>+W154+W156+W158+W160</f>
        <v>0</v>
      </c>
      <c r="AC153" s="929"/>
      <c r="AD153" s="1362"/>
      <c r="AE153" s="277" t="str">
        <f t="shared" ref="AE153" si="132">+IF(O154&gt;O153,"SUPERADA",IF(O154=O153,"EQUILIBRADA",IF(O154&lt;O153,"PARA MEJORAR")))</f>
        <v>PARA MEJORAR</v>
      </c>
      <c r="AF153" s="1280" t="str">
        <f>IF(COUNTIF(AE153:AE160,"PARA MEJORAR")&gt;=1,"PARA MEJORAR","BIEN")</f>
        <v>PARA MEJORAR</v>
      </c>
      <c r="AG153" s="277" t="str">
        <f>IF(COUNTIF(AF153:AF160,"PARA MEJORAR")&gt;=1,"PARA MEJORAR","BIEN")</f>
        <v>PARA MEJORAR</v>
      </c>
      <c r="AH153" s="278"/>
      <c r="AI153" s="1360"/>
      <c r="AJ153" s="87"/>
      <c r="AK153" s="88"/>
      <c r="AL153" s="88"/>
      <c r="AM153" s="88"/>
      <c r="AN153" s="88"/>
      <c r="AO153" s="89"/>
    </row>
    <row r="154" spans="1:41" ht="39.950000000000003" customHeight="1" thickBot="1" x14ac:dyDescent="0.25">
      <c r="A154" s="1365"/>
      <c r="B154" s="1245"/>
      <c r="C154" s="1314"/>
      <c r="D154" s="1316"/>
      <c r="E154" s="1242"/>
      <c r="F154" s="1245"/>
      <c r="G154" s="1248"/>
      <c r="H154" s="1251"/>
      <c r="I154" s="1318"/>
      <c r="J154" s="1318"/>
      <c r="K154" s="1321"/>
      <c r="L154" s="1282"/>
      <c r="M154" s="1284"/>
      <c r="N154" s="23" t="s">
        <v>53</v>
      </c>
      <c r="O154" s="25">
        <v>0</v>
      </c>
      <c r="P154" s="25">
        <v>0</v>
      </c>
      <c r="Q154" s="25">
        <v>0</v>
      </c>
      <c r="R154" s="56">
        <v>0</v>
      </c>
      <c r="S154" s="124">
        <f>SUM(O154:O154)*M153</f>
        <v>0</v>
      </c>
      <c r="T154" s="125">
        <f>SUM(P154:P154)*M153</f>
        <v>0</v>
      </c>
      <c r="U154" s="125">
        <f>SUM(Q154:Q154)*M153</f>
        <v>0</v>
      </c>
      <c r="V154" s="125">
        <f>SUM(R154:R154)*M153</f>
        <v>0</v>
      </c>
      <c r="W154" s="140">
        <f t="shared" si="114"/>
        <v>0</v>
      </c>
      <c r="X154" s="335"/>
      <c r="Y154" s="314"/>
      <c r="Z154" s="316"/>
      <c r="AA154" s="318"/>
      <c r="AB154" s="318"/>
      <c r="AC154" s="929"/>
      <c r="AD154" s="1362"/>
      <c r="AE154" s="279"/>
      <c r="AF154" s="1280"/>
      <c r="AG154" s="278"/>
      <c r="AH154" s="278"/>
      <c r="AI154" s="1360"/>
      <c r="AJ154" s="42"/>
      <c r="AK154" s="247"/>
      <c r="AL154" s="247"/>
      <c r="AM154" s="247"/>
      <c r="AN154" s="247"/>
      <c r="AO154" s="43"/>
    </row>
    <row r="155" spans="1:41" ht="39.950000000000003" customHeight="1" x14ac:dyDescent="0.2">
      <c r="A155" s="1365"/>
      <c r="B155" s="1245"/>
      <c r="C155" s="1314"/>
      <c r="D155" s="1316"/>
      <c r="E155" s="1242"/>
      <c r="F155" s="1245"/>
      <c r="G155" s="1248"/>
      <c r="H155" s="1251"/>
      <c r="I155" s="1318"/>
      <c r="J155" s="1318"/>
      <c r="K155" s="1321"/>
      <c r="L155" s="1282" t="s">
        <v>89</v>
      </c>
      <c r="M155" s="1283">
        <v>0.25</v>
      </c>
      <c r="N155" s="44" t="s">
        <v>49</v>
      </c>
      <c r="O155" s="66">
        <v>0</v>
      </c>
      <c r="P155" s="66">
        <v>0</v>
      </c>
      <c r="Q155" s="66">
        <v>0.5</v>
      </c>
      <c r="R155" s="66">
        <v>1</v>
      </c>
      <c r="S155" s="127">
        <f>SUM(O155:O155)*M155</f>
        <v>0</v>
      </c>
      <c r="T155" s="128">
        <f>SUM(P155:P155)*M155</f>
        <v>0</v>
      </c>
      <c r="U155" s="128">
        <f>SUM(Q155:Q155)*M155</f>
        <v>0.125</v>
      </c>
      <c r="V155" s="128">
        <f>SUM(R155:R155)*M155</f>
        <v>0.25</v>
      </c>
      <c r="W155" s="141">
        <f t="shared" si="114"/>
        <v>0.25</v>
      </c>
      <c r="X155" s="335"/>
      <c r="Y155" s="314"/>
      <c r="Z155" s="316"/>
      <c r="AA155" s="318"/>
      <c r="AB155" s="318"/>
      <c r="AC155" s="929"/>
      <c r="AD155" s="1362"/>
      <c r="AE155" s="277" t="str">
        <f t="shared" ref="AE155" si="133">+IF(O156&gt;O155,"SUPERADA",IF(O156=O155,"EQUILIBRADA",IF(O156&lt;O155,"PARA MEJORAR")))</f>
        <v>EQUILIBRADA</v>
      </c>
      <c r="AF155" s="1280"/>
      <c r="AG155" s="278"/>
      <c r="AH155" s="278"/>
      <c r="AI155" s="1360"/>
      <c r="AJ155" s="42"/>
      <c r="AK155" s="247"/>
      <c r="AL155" s="247"/>
      <c r="AM155" s="247"/>
      <c r="AN155" s="247"/>
      <c r="AO155" s="43"/>
    </row>
    <row r="156" spans="1:41" ht="39.950000000000003" customHeight="1" thickBot="1" x14ac:dyDescent="0.25">
      <c r="A156" s="1365"/>
      <c r="B156" s="1245"/>
      <c r="C156" s="1314"/>
      <c r="D156" s="1316"/>
      <c r="E156" s="1242"/>
      <c r="F156" s="1245"/>
      <c r="G156" s="1248"/>
      <c r="H156" s="1251"/>
      <c r="I156" s="1318"/>
      <c r="J156" s="1318"/>
      <c r="K156" s="1321"/>
      <c r="L156" s="1282"/>
      <c r="M156" s="1284"/>
      <c r="N156" s="23" t="s">
        <v>53</v>
      </c>
      <c r="O156" s="25">
        <v>0</v>
      </c>
      <c r="P156" s="25">
        <v>0</v>
      </c>
      <c r="Q156" s="25">
        <v>0</v>
      </c>
      <c r="R156" s="56">
        <v>0</v>
      </c>
      <c r="S156" s="124">
        <f>SUM(O156:O156)*M155</f>
        <v>0</v>
      </c>
      <c r="T156" s="125">
        <f>SUM(P156:P156)*M155</f>
        <v>0</v>
      </c>
      <c r="U156" s="125">
        <f>SUM(Q156:Q156)*M155</f>
        <v>0</v>
      </c>
      <c r="V156" s="125">
        <f>SUM(R156:R156)*M155</f>
        <v>0</v>
      </c>
      <c r="W156" s="140">
        <f t="shared" si="114"/>
        <v>0</v>
      </c>
      <c r="X156" s="335"/>
      <c r="Y156" s="314"/>
      <c r="Z156" s="316"/>
      <c r="AA156" s="318"/>
      <c r="AB156" s="318"/>
      <c r="AC156" s="929"/>
      <c r="AD156" s="1362"/>
      <c r="AE156" s="279"/>
      <c r="AF156" s="1280"/>
      <c r="AG156" s="278"/>
      <c r="AH156" s="278"/>
      <c r="AI156" s="1360"/>
      <c r="AJ156" s="42"/>
      <c r="AK156" s="247"/>
      <c r="AL156" s="247"/>
      <c r="AM156" s="247"/>
      <c r="AN156" s="247"/>
      <c r="AO156" s="43"/>
    </row>
    <row r="157" spans="1:41" ht="39.950000000000003" customHeight="1" x14ac:dyDescent="0.2">
      <c r="A157" s="1365"/>
      <c r="B157" s="1245"/>
      <c r="C157" s="1314"/>
      <c r="D157" s="1316"/>
      <c r="E157" s="1242"/>
      <c r="F157" s="1245"/>
      <c r="G157" s="1248"/>
      <c r="H157" s="1251"/>
      <c r="I157" s="1318"/>
      <c r="J157" s="1318"/>
      <c r="K157" s="1321"/>
      <c r="L157" s="1282" t="s">
        <v>90</v>
      </c>
      <c r="M157" s="1283">
        <v>0.25</v>
      </c>
      <c r="N157" s="44" t="s">
        <v>49</v>
      </c>
      <c r="O157" s="66">
        <v>0.25</v>
      </c>
      <c r="P157" s="66">
        <v>0.5</v>
      </c>
      <c r="Q157" s="66">
        <v>1</v>
      </c>
      <c r="R157" s="67">
        <v>1</v>
      </c>
      <c r="S157" s="127">
        <f>SUM(O157:O157)*M157</f>
        <v>6.25E-2</v>
      </c>
      <c r="T157" s="128">
        <f>SUM(P157:P157)*M157</f>
        <v>0.125</v>
      </c>
      <c r="U157" s="128">
        <f>SUM(Q157:Q157)*M157</f>
        <v>0.25</v>
      </c>
      <c r="V157" s="128">
        <f>SUM(R157:R157)*M157</f>
        <v>0.25</v>
      </c>
      <c r="W157" s="141">
        <f t="shared" si="114"/>
        <v>0.25</v>
      </c>
      <c r="X157" s="335"/>
      <c r="Y157" s="314"/>
      <c r="Z157" s="316"/>
      <c r="AA157" s="318"/>
      <c r="AB157" s="318"/>
      <c r="AC157" s="929"/>
      <c r="AD157" s="1362"/>
      <c r="AE157" s="277" t="str">
        <f t="shared" ref="AE157" si="134">+IF(O158&gt;O157,"SUPERADA",IF(O158=O157,"EQUILIBRADA",IF(O158&lt;O157,"PARA MEJORAR")))</f>
        <v>PARA MEJORAR</v>
      </c>
      <c r="AF157" s="1280"/>
      <c r="AG157" s="278"/>
      <c r="AH157" s="278"/>
      <c r="AI157" s="1360"/>
      <c r="AJ157" s="42"/>
      <c r="AK157" s="247"/>
      <c r="AL157" s="247"/>
      <c r="AM157" s="247"/>
      <c r="AN157" s="247"/>
      <c r="AO157" s="43"/>
    </row>
    <row r="158" spans="1:41" ht="39.950000000000003" customHeight="1" thickBot="1" x14ac:dyDescent="0.25">
      <c r="A158" s="1365"/>
      <c r="B158" s="1245"/>
      <c r="C158" s="1314"/>
      <c r="D158" s="1316"/>
      <c r="E158" s="1242"/>
      <c r="F158" s="1245"/>
      <c r="G158" s="1248"/>
      <c r="H158" s="1251"/>
      <c r="I158" s="1318"/>
      <c r="J158" s="1318"/>
      <c r="K158" s="1321"/>
      <c r="L158" s="1282"/>
      <c r="M158" s="1284"/>
      <c r="N158" s="23" t="s">
        <v>53</v>
      </c>
      <c r="O158" s="25">
        <v>0</v>
      </c>
      <c r="P158" s="25">
        <v>0</v>
      </c>
      <c r="Q158" s="25">
        <v>0</v>
      </c>
      <c r="R158" s="56">
        <v>0</v>
      </c>
      <c r="S158" s="124">
        <f>SUM(O158:O158)*M157</f>
        <v>0</v>
      </c>
      <c r="T158" s="125">
        <f>SUM(P158:P158)*M157</f>
        <v>0</v>
      </c>
      <c r="U158" s="125">
        <f>SUM(Q158:Q158)*M157</f>
        <v>0</v>
      </c>
      <c r="V158" s="125">
        <f>SUM(R158:R158)*M157</f>
        <v>0</v>
      </c>
      <c r="W158" s="140">
        <f t="shared" si="114"/>
        <v>0</v>
      </c>
      <c r="X158" s="335"/>
      <c r="Y158" s="314"/>
      <c r="Z158" s="316"/>
      <c r="AA158" s="318"/>
      <c r="AB158" s="318"/>
      <c r="AC158" s="929"/>
      <c r="AD158" s="1362"/>
      <c r="AE158" s="279"/>
      <c r="AF158" s="1280"/>
      <c r="AG158" s="278"/>
      <c r="AH158" s="278"/>
      <c r="AI158" s="1360"/>
      <c r="AJ158" s="42"/>
      <c r="AK158" s="247"/>
      <c r="AL158" s="247"/>
      <c r="AM158" s="247"/>
      <c r="AN158" s="247"/>
      <c r="AO158" s="43"/>
    </row>
    <row r="159" spans="1:41" ht="39.950000000000003" customHeight="1" x14ac:dyDescent="0.2">
      <c r="A159" s="1365"/>
      <c r="B159" s="1245"/>
      <c r="C159" s="1314"/>
      <c r="D159" s="1316"/>
      <c r="E159" s="1242"/>
      <c r="F159" s="1245"/>
      <c r="G159" s="1248"/>
      <c r="H159" s="1251"/>
      <c r="I159" s="1318"/>
      <c r="J159" s="1318"/>
      <c r="K159" s="1321"/>
      <c r="L159" s="1282" t="s">
        <v>91</v>
      </c>
      <c r="M159" s="1283">
        <v>0.25</v>
      </c>
      <c r="N159" s="44" t="s">
        <v>49</v>
      </c>
      <c r="O159" s="66">
        <v>0.25</v>
      </c>
      <c r="P159" s="66">
        <v>0.5</v>
      </c>
      <c r="Q159" s="66">
        <v>0.75</v>
      </c>
      <c r="R159" s="67">
        <v>1</v>
      </c>
      <c r="S159" s="127">
        <f>SUM(O159:O159)*M159</f>
        <v>6.25E-2</v>
      </c>
      <c r="T159" s="128">
        <f>SUM(P159:P159)*M159</f>
        <v>0.125</v>
      </c>
      <c r="U159" s="128">
        <f>SUM(Q159:Q159)*M159</f>
        <v>0.1875</v>
      </c>
      <c r="V159" s="128">
        <f>SUM(R159:R159)*M159</f>
        <v>0.25</v>
      </c>
      <c r="W159" s="141">
        <f t="shared" si="114"/>
        <v>0.25</v>
      </c>
      <c r="X159" s="335"/>
      <c r="Y159" s="314"/>
      <c r="Z159" s="316"/>
      <c r="AA159" s="318"/>
      <c r="AB159" s="318"/>
      <c r="AC159" s="929"/>
      <c r="AD159" s="1362"/>
      <c r="AE159" s="277" t="str">
        <f t="shared" ref="AE159" si="135">+IF(O160&gt;O159,"SUPERADA",IF(O160=O159,"EQUILIBRADA",IF(O160&lt;O159,"PARA MEJORAR")))</f>
        <v>PARA MEJORAR</v>
      </c>
      <c r="AF159" s="1280"/>
      <c r="AG159" s="278"/>
      <c r="AH159" s="278"/>
      <c r="AI159" s="1360"/>
      <c r="AJ159" s="42"/>
      <c r="AK159" s="247"/>
      <c r="AL159" s="247"/>
      <c r="AM159" s="247"/>
      <c r="AN159" s="247"/>
      <c r="AO159" s="43"/>
    </row>
    <row r="160" spans="1:41" ht="39.950000000000003" customHeight="1" thickBot="1" x14ac:dyDescent="0.25">
      <c r="A160" s="1365"/>
      <c r="B160" s="1245"/>
      <c r="C160" s="1314"/>
      <c r="D160" s="1316"/>
      <c r="E160" s="1242"/>
      <c r="F160" s="1245"/>
      <c r="G160" s="1249"/>
      <c r="H160" s="1252"/>
      <c r="I160" s="1319"/>
      <c r="J160" s="1319"/>
      <c r="K160" s="1322"/>
      <c r="L160" s="1311"/>
      <c r="M160" s="1312"/>
      <c r="N160" s="45" t="s">
        <v>53</v>
      </c>
      <c r="O160" s="25">
        <v>0</v>
      </c>
      <c r="P160" s="25">
        <v>0</v>
      </c>
      <c r="Q160" s="25">
        <v>0</v>
      </c>
      <c r="R160" s="56">
        <v>0</v>
      </c>
      <c r="S160" s="124">
        <f>SUM(O160:O160)*M159</f>
        <v>0</v>
      </c>
      <c r="T160" s="125">
        <f>SUM(P160:P160)*M159</f>
        <v>0</v>
      </c>
      <c r="U160" s="125">
        <f>SUM(Q160:Q160)*M159</f>
        <v>0</v>
      </c>
      <c r="V160" s="125">
        <f>SUM(R160:R160)*M159</f>
        <v>0</v>
      </c>
      <c r="W160" s="140">
        <f t="shared" si="114"/>
        <v>0</v>
      </c>
      <c r="X160" s="335"/>
      <c r="Y160" s="314"/>
      <c r="Z160" s="316"/>
      <c r="AA160" s="318"/>
      <c r="AB160" s="318"/>
      <c r="AC160" s="929"/>
      <c r="AD160" s="1362"/>
      <c r="AE160" s="279"/>
      <c r="AF160" s="1281"/>
      <c r="AG160" s="278"/>
      <c r="AH160" s="278"/>
      <c r="AI160" s="1360"/>
      <c r="AJ160" s="42"/>
      <c r="AK160" s="247"/>
      <c r="AL160" s="247"/>
      <c r="AM160" s="247"/>
      <c r="AN160" s="247"/>
      <c r="AO160" s="43"/>
    </row>
    <row r="161" spans="1:41" ht="39.950000000000003" customHeight="1" x14ac:dyDescent="0.2">
      <c r="A161" s="1365"/>
      <c r="B161" s="1245"/>
      <c r="C161" s="1235"/>
      <c r="D161" s="1238"/>
      <c r="E161" s="1241"/>
      <c r="F161" s="1244"/>
      <c r="G161" s="1247" t="s">
        <v>517</v>
      </c>
      <c r="H161" s="1250">
        <v>20</v>
      </c>
      <c r="I161" s="1253" t="s">
        <v>518</v>
      </c>
      <c r="J161" s="1256" t="s">
        <v>519</v>
      </c>
      <c r="K161" s="1259">
        <v>0</v>
      </c>
      <c r="L161" s="1299" t="s">
        <v>703</v>
      </c>
      <c r="M161" s="1301">
        <v>0.6</v>
      </c>
      <c r="N161" s="14" t="s">
        <v>49</v>
      </c>
      <c r="O161" s="15">
        <v>0</v>
      </c>
      <c r="P161" s="16">
        <v>0</v>
      </c>
      <c r="Q161" s="16">
        <v>1</v>
      </c>
      <c r="R161" s="18">
        <v>1</v>
      </c>
      <c r="S161" s="144">
        <f>SUM(O161:O161)*M161</f>
        <v>0</v>
      </c>
      <c r="T161" s="145">
        <f>SUM(P161:P161)*M161</f>
        <v>0</v>
      </c>
      <c r="U161" s="145">
        <f>SUM(Q161:Q161)*M161</f>
        <v>0.6</v>
      </c>
      <c r="V161" s="145">
        <f>SUM(R161:R161)*M161</f>
        <v>0.6</v>
      </c>
      <c r="W161" s="146">
        <f t="shared" si="114"/>
        <v>0.6</v>
      </c>
      <c r="X161" s="334">
        <f>+S162+S164</f>
        <v>0</v>
      </c>
      <c r="Y161" s="313">
        <f>+T162+T164</f>
        <v>0</v>
      </c>
      <c r="Z161" s="315">
        <f>+U162+U164</f>
        <v>0</v>
      </c>
      <c r="AA161" s="317">
        <f>+W162+W164</f>
        <v>0</v>
      </c>
      <c r="AB161" s="317">
        <f>+X162+X164</f>
        <v>0</v>
      </c>
      <c r="AC161" s="929"/>
      <c r="AD161" s="1362"/>
      <c r="AE161" s="277" t="str">
        <f t="shared" ref="AE161" si="136">+IF(O162&gt;O161,"SUPERADA",IF(O162=O161,"EQUILIBRADA",IF(O162&lt;O161,"PARA MEJORAR")))</f>
        <v>EQUILIBRADA</v>
      </c>
      <c r="AF161" s="277" t="str">
        <f>IF(COUNTIF(AE161:AE164,"PARA MEJORAR")&gt;=1,"PARA MEJORAR","BIEN")</f>
        <v>BIEN</v>
      </c>
      <c r="AG161" s="277" t="str">
        <f>IF(COUNTIF(AF161:AF164,"PARA MEJORAR")&gt;=1,"PARA MEJORAR","BIEN")</f>
        <v>BIEN</v>
      </c>
      <c r="AH161" s="278"/>
      <c r="AI161" s="1360"/>
      <c r="AJ161" s="92"/>
      <c r="AK161" s="93"/>
      <c r="AL161" s="93"/>
      <c r="AM161" s="93"/>
      <c r="AN161" s="93"/>
      <c r="AO161" s="94"/>
    </row>
    <row r="162" spans="1:41" ht="39.950000000000003" customHeight="1" thickBot="1" x14ac:dyDescent="0.25">
      <c r="A162" s="1365"/>
      <c r="B162" s="1245"/>
      <c r="C162" s="1236"/>
      <c r="D162" s="1239"/>
      <c r="E162" s="1242"/>
      <c r="F162" s="1245"/>
      <c r="G162" s="1248"/>
      <c r="H162" s="1251"/>
      <c r="I162" s="1254"/>
      <c r="J162" s="1257"/>
      <c r="K162" s="1260"/>
      <c r="L162" s="1300"/>
      <c r="M162" s="1297"/>
      <c r="N162" s="147" t="s">
        <v>53</v>
      </c>
      <c r="O162" s="24">
        <v>0</v>
      </c>
      <c r="P162" s="25">
        <v>0</v>
      </c>
      <c r="Q162" s="25">
        <v>0</v>
      </c>
      <c r="R162" s="56">
        <v>0</v>
      </c>
      <c r="S162" s="148">
        <f>SUM(O162:O162)*M161</f>
        <v>0</v>
      </c>
      <c r="T162" s="149">
        <f>SUM(P162:P162)*M161</f>
        <v>0</v>
      </c>
      <c r="U162" s="149">
        <f>SUM(Q162:Q162)*M161</f>
        <v>0</v>
      </c>
      <c r="V162" s="149">
        <f>SUM(R162:R162)*M161</f>
        <v>0</v>
      </c>
      <c r="W162" s="150">
        <f t="shared" si="114"/>
        <v>0</v>
      </c>
      <c r="X162" s="335"/>
      <c r="Y162" s="314"/>
      <c r="Z162" s="316"/>
      <c r="AA162" s="318"/>
      <c r="AB162" s="318"/>
      <c r="AC162" s="929"/>
      <c r="AD162" s="1362"/>
      <c r="AE162" s="279"/>
      <c r="AF162" s="278"/>
      <c r="AG162" s="278"/>
      <c r="AH162" s="278"/>
      <c r="AI162" s="1360"/>
      <c r="AJ162" s="42"/>
      <c r="AK162" s="247"/>
      <c r="AL162" s="247"/>
      <c r="AM162" s="247"/>
      <c r="AN162" s="247"/>
      <c r="AO162" s="43"/>
    </row>
    <row r="163" spans="1:41" ht="39.950000000000003" customHeight="1" x14ac:dyDescent="0.2">
      <c r="A163" s="1365"/>
      <c r="B163" s="1245"/>
      <c r="C163" s="1236"/>
      <c r="D163" s="1239"/>
      <c r="E163" s="1242"/>
      <c r="F163" s="1245"/>
      <c r="G163" s="1248"/>
      <c r="H163" s="1251"/>
      <c r="I163" s="1254"/>
      <c r="J163" s="1257"/>
      <c r="K163" s="1260"/>
      <c r="L163" s="1295" t="s">
        <v>92</v>
      </c>
      <c r="M163" s="1297">
        <v>0.4</v>
      </c>
      <c r="N163" s="44" t="s">
        <v>49</v>
      </c>
      <c r="O163" s="90">
        <v>0</v>
      </c>
      <c r="P163" s="66">
        <v>0</v>
      </c>
      <c r="Q163" s="66">
        <v>0</v>
      </c>
      <c r="R163" s="67">
        <v>1</v>
      </c>
      <c r="S163" s="151">
        <f>SUM(O163:O163)*M163</f>
        <v>0</v>
      </c>
      <c r="T163" s="152">
        <f>SUM(P163:P163)*M163</f>
        <v>0</v>
      </c>
      <c r="U163" s="152">
        <f>SUM(Q163:Q163)*M163</f>
        <v>0</v>
      </c>
      <c r="V163" s="152">
        <f>SUM(R163:R163)*M163</f>
        <v>0.4</v>
      </c>
      <c r="W163" s="153">
        <f t="shared" si="114"/>
        <v>0.4</v>
      </c>
      <c r="X163" s="335"/>
      <c r="Y163" s="314"/>
      <c r="Z163" s="316"/>
      <c r="AA163" s="318"/>
      <c r="AB163" s="318"/>
      <c r="AC163" s="929"/>
      <c r="AD163" s="1362"/>
      <c r="AE163" s="277" t="str">
        <f t="shared" ref="AE163" si="137">+IF(O164&gt;O163,"SUPERADA",IF(O164=O163,"EQUILIBRADA",IF(O164&lt;O163,"PARA MEJORAR")))</f>
        <v>EQUILIBRADA</v>
      </c>
      <c r="AF163" s="278"/>
      <c r="AG163" s="278"/>
      <c r="AH163" s="278"/>
      <c r="AI163" s="1360"/>
      <c r="AJ163" s="42"/>
      <c r="AK163" s="247"/>
      <c r="AL163" s="247"/>
      <c r="AM163" s="247"/>
      <c r="AN163" s="247"/>
      <c r="AO163" s="43"/>
    </row>
    <row r="164" spans="1:41" ht="39.950000000000003" customHeight="1" thickBot="1" x14ac:dyDescent="0.25">
      <c r="A164" s="1366"/>
      <c r="B164" s="1246"/>
      <c r="C164" s="1237"/>
      <c r="D164" s="1240"/>
      <c r="E164" s="1243"/>
      <c r="F164" s="1246"/>
      <c r="G164" s="1249"/>
      <c r="H164" s="1252"/>
      <c r="I164" s="1255"/>
      <c r="J164" s="1258"/>
      <c r="K164" s="1261"/>
      <c r="L164" s="1296"/>
      <c r="M164" s="1298"/>
      <c r="N164" s="154" t="s">
        <v>53</v>
      </c>
      <c r="O164" s="46">
        <v>0</v>
      </c>
      <c r="P164" s="47">
        <v>0</v>
      </c>
      <c r="Q164" s="47">
        <v>0</v>
      </c>
      <c r="R164" s="59">
        <v>0</v>
      </c>
      <c r="S164" s="155">
        <f>SUM(O164:O164)*M163</f>
        <v>0</v>
      </c>
      <c r="T164" s="156">
        <f>SUM(P164:P164)*M163</f>
        <v>0</v>
      </c>
      <c r="U164" s="156">
        <f>SUM(Q164:Q164)*M163</f>
        <v>0</v>
      </c>
      <c r="V164" s="156">
        <f>SUM(R164:R164)*M163</f>
        <v>0</v>
      </c>
      <c r="W164" s="157">
        <f t="shared" si="114"/>
        <v>0</v>
      </c>
      <c r="X164" s="1302"/>
      <c r="Y164" s="1303"/>
      <c r="Z164" s="1304"/>
      <c r="AA164" s="1294"/>
      <c r="AB164" s="1294"/>
      <c r="AC164" s="930"/>
      <c r="AD164" s="1363"/>
      <c r="AE164" s="279"/>
      <c r="AF164" s="278"/>
      <c r="AG164" s="278"/>
      <c r="AH164" s="278"/>
      <c r="AI164" s="1360"/>
      <c r="AJ164" s="42"/>
      <c r="AK164" s="247"/>
      <c r="AL164" s="247"/>
      <c r="AM164" s="247"/>
      <c r="AN164" s="247"/>
      <c r="AO164" s="43"/>
    </row>
    <row r="165" spans="1:41" ht="39.950000000000003" customHeight="1" x14ac:dyDescent="0.2">
      <c r="A165" s="1158" t="s">
        <v>41</v>
      </c>
      <c r="B165" s="1160" t="s">
        <v>94</v>
      </c>
      <c r="C165" s="1163">
        <v>10</v>
      </c>
      <c r="D165" s="1165" t="s">
        <v>95</v>
      </c>
      <c r="E165" s="1377">
        <v>12</v>
      </c>
      <c r="F165" s="1374" t="s">
        <v>96</v>
      </c>
      <c r="G165" s="1233" t="s">
        <v>97</v>
      </c>
      <c r="H165" s="1168">
        <v>21</v>
      </c>
      <c r="I165" s="1225" t="s">
        <v>98</v>
      </c>
      <c r="J165" s="1225" t="s">
        <v>99</v>
      </c>
      <c r="K165" s="1201">
        <v>0</v>
      </c>
      <c r="L165" s="1234" t="s">
        <v>687</v>
      </c>
      <c r="M165" s="1232">
        <v>0.3</v>
      </c>
      <c r="N165" s="14" t="s">
        <v>49</v>
      </c>
      <c r="O165" s="16">
        <v>0.5</v>
      </c>
      <c r="P165" s="16">
        <v>1</v>
      </c>
      <c r="Q165" s="16">
        <v>1</v>
      </c>
      <c r="R165" s="18">
        <v>1</v>
      </c>
      <c r="S165" s="133">
        <f>SUM(O165:O165)*M165</f>
        <v>0.15</v>
      </c>
      <c r="T165" s="134">
        <f>SUM(P165:P165)*M165</f>
        <v>0.3</v>
      </c>
      <c r="U165" s="134">
        <f>SUM(Q165:Q165)*M165</f>
        <v>0.3</v>
      </c>
      <c r="V165" s="134">
        <f>SUM(R165:R165)*M165</f>
        <v>0.3</v>
      </c>
      <c r="W165" s="135">
        <f t="shared" ref="W165:W226" si="138">MAX(S165:V165)</f>
        <v>0.3</v>
      </c>
      <c r="X165" s="334">
        <f>+S166+S168+S170</f>
        <v>0</v>
      </c>
      <c r="Y165" s="313">
        <f>+T166+T168+T170</f>
        <v>0</v>
      </c>
      <c r="Z165" s="315">
        <f>+U166+U168+U170</f>
        <v>0</v>
      </c>
      <c r="AA165" s="317">
        <f>+V166+V168+V170</f>
        <v>0</v>
      </c>
      <c r="AB165" s="317">
        <f>+W166+W168+W170</f>
        <v>0</v>
      </c>
      <c r="AC165" s="928" t="s">
        <v>50</v>
      </c>
      <c r="AD165" s="1403" t="s">
        <v>100</v>
      </c>
      <c r="AE165" s="277" t="str">
        <f t="shared" ref="AE165" si="139">+IF(O166&gt;O165,"SUPERADA",IF(O166=O165,"EQUILIBRADA",IF(O166&lt;O165,"PARA MEJORAR")))</f>
        <v>PARA MEJORAR</v>
      </c>
      <c r="AF165" s="270" t="str">
        <f>IF(COUNTIF(AE165:AE170,"PARA MEJORAR")&gt;=1,"PARA MEJORAR","BIEN")</f>
        <v>PARA MEJORAR</v>
      </c>
      <c r="AG165" s="1163">
        <v>10</v>
      </c>
      <c r="AH165" s="780"/>
      <c r="AI165" s="1397" t="s">
        <v>52</v>
      </c>
      <c r="AJ165" s="92"/>
      <c r="AK165" s="93"/>
      <c r="AL165" s="93"/>
      <c r="AM165" s="93"/>
      <c r="AN165" s="93"/>
      <c r="AO165" s="94"/>
    </row>
    <row r="166" spans="1:41" ht="39.950000000000003" customHeight="1" thickBot="1" x14ac:dyDescent="0.25">
      <c r="A166" s="1159"/>
      <c r="B166" s="1161"/>
      <c r="C166" s="1164"/>
      <c r="D166" s="1166"/>
      <c r="E166" s="1378"/>
      <c r="F166" s="1375"/>
      <c r="G166" s="783"/>
      <c r="H166" s="785"/>
      <c r="I166" s="787"/>
      <c r="J166" s="787"/>
      <c r="K166" s="794"/>
      <c r="L166" s="1227"/>
      <c r="M166" s="1229"/>
      <c r="N166" s="23" t="s">
        <v>53</v>
      </c>
      <c r="O166" s="25">
        <v>0</v>
      </c>
      <c r="P166" s="25">
        <v>0</v>
      </c>
      <c r="Q166" s="25">
        <v>0</v>
      </c>
      <c r="R166" s="56">
        <v>0</v>
      </c>
      <c r="S166" s="124">
        <f>SUM(O166:O166)*M165</f>
        <v>0</v>
      </c>
      <c r="T166" s="125">
        <f>SUM(P166:P166)*M165</f>
        <v>0</v>
      </c>
      <c r="U166" s="125">
        <f>SUM(Q166:Q166)*M165</f>
        <v>0</v>
      </c>
      <c r="V166" s="125">
        <f>SUM(R166:R166)*M165</f>
        <v>0</v>
      </c>
      <c r="W166" s="126">
        <f>MAX(S166:V166)</f>
        <v>0</v>
      </c>
      <c r="X166" s="335"/>
      <c r="Y166" s="314"/>
      <c r="Z166" s="316"/>
      <c r="AA166" s="318"/>
      <c r="AB166" s="318"/>
      <c r="AC166" s="929"/>
      <c r="AD166" s="1404"/>
      <c r="AE166" s="279"/>
      <c r="AF166" s="271"/>
      <c r="AG166" s="1164"/>
      <c r="AH166" s="781"/>
      <c r="AI166" s="1398"/>
      <c r="AJ166" s="248"/>
      <c r="AK166" s="249"/>
      <c r="AL166" s="249"/>
      <c r="AM166" s="249"/>
      <c r="AN166" s="249"/>
      <c r="AO166" s="250"/>
    </row>
    <row r="167" spans="1:41" ht="39.950000000000003" customHeight="1" x14ac:dyDescent="0.2">
      <c r="A167" s="1159"/>
      <c r="B167" s="1161"/>
      <c r="C167" s="1164"/>
      <c r="D167" s="1166"/>
      <c r="E167" s="1378"/>
      <c r="F167" s="1375"/>
      <c r="G167" s="783"/>
      <c r="H167" s="785"/>
      <c r="I167" s="787"/>
      <c r="J167" s="787"/>
      <c r="K167" s="794"/>
      <c r="L167" s="1226" t="s">
        <v>688</v>
      </c>
      <c r="M167" s="1228">
        <v>0.6</v>
      </c>
      <c r="N167" s="44" t="s">
        <v>49</v>
      </c>
      <c r="O167" s="66">
        <v>0</v>
      </c>
      <c r="P167" s="66">
        <v>0.25</v>
      </c>
      <c r="Q167" s="66">
        <v>0.5</v>
      </c>
      <c r="R167" s="67">
        <v>1</v>
      </c>
      <c r="S167" s="127">
        <f>SUM(O167:O167)*M167</f>
        <v>0</v>
      </c>
      <c r="T167" s="128">
        <f>SUM(P167:P167)*M167</f>
        <v>0.15</v>
      </c>
      <c r="U167" s="128">
        <f>SUM(Q167:Q167)*M167</f>
        <v>0.3</v>
      </c>
      <c r="V167" s="128">
        <f>SUM(R167:R167)*M167</f>
        <v>0.6</v>
      </c>
      <c r="W167" s="129">
        <f t="shared" si="138"/>
        <v>0.6</v>
      </c>
      <c r="X167" s="335"/>
      <c r="Y167" s="314"/>
      <c r="Z167" s="316"/>
      <c r="AA167" s="318"/>
      <c r="AB167" s="318"/>
      <c r="AC167" s="929"/>
      <c r="AD167" s="1404"/>
      <c r="AE167" s="277" t="str">
        <f t="shared" ref="AE167" si="140">+IF(O168&gt;O167,"SUPERADA",IF(O168=O167,"EQUILIBRADA",IF(O168&lt;O167,"PARA MEJORAR")))</f>
        <v>EQUILIBRADA</v>
      </c>
      <c r="AF167" s="271"/>
      <c r="AG167" s="1164"/>
      <c r="AH167" s="781"/>
      <c r="AI167" s="1398"/>
      <c r="AJ167" s="248"/>
      <c r="AK167" s="249"/>
      <c r="AL167" s="249"/>
      <c r="AM167" s="249"/>
      <c r="AN167" s="249"/>
      <c r="AO167" s="250"/>
    </row>
    <row r="168" spans="1:41" ht="39.950000000000003" customHeight="1" thickBot="1" x14ac:dyDescent="0.25">
      <c r="A168" s="1159"/>
      <c r="B168" s="1161"/>
      <c r="C168" s="1164"/>
      <c r="D168" s="1166"/>
      <c r="E168" s="1378"/>
      <c r="F168" s="1375"/>
      <c r="G168" s="783"/>
      <c r="H168" s="785"/>
      <c r="I168" s="787"/>
      <c r="J168" s="787"/>
      <c r="K168" s="794"/>
      <c r="L168" s="1227"/>
      <c r="M168" s="1229"/>
      <c r="N168" s="23" t="s">
        <v>53</v>
      </c>
      <c r="O168" s="25">
        <v>0</v>
      </c>
      <c r="P168" s="25">
        <v>0</v>
      </c>
      <c r="Q168" s="25">
        <v>0</v>
      </c>
      <c r="R168" s="56">
        <v>0</v>
      </c>
      <c r="S168" s="124">
        <f>SUM(O168:O168)*M167</f>
        <v>0</v>
      </c>
      <c r="T168" s="125">
        <f>SUM(P168:P168)*M167</f>
        <v>0</v>
      </c>
      <c r="U168" s="125">
        <f>SUM(Q168:Q168)*M167</f>
        <v>0</v>
      </c>
      <c r="V168" s="125">
        <f>SUM(R168:R168)*M167</f>
        <v>0</v>
      </c>
      <c r="W168" s="126">
        <f t="shared" si="138"/>
        <v>0</v>
      </c>
      <c r="X168" s="335"/>
      <c r="Y168" s="314"/>
      <c r="Z168" s="316"/>
      <c r="AA168" s="318"/>
      <c r="AB168" s="318"/>
      <c r="AC168" s="929"/>
      <c r="AD168" s="1404"/>
      <c r="AE168" s="279"/>
      <c r="AF168" s="271"/>
      <c r="AG168" s="1164"/>
      <c r="AH168" s="781"/>
      <c r="AI168" s="1398"/>
      <c r="AJ168" s="248"/>
      <c r="AK168" s="249"/>
      <c r="AL168" s="249"/>
      <c r="AM168" s="249"/>
      <c r="AN168" s="249"/>
      <c r="AO168" s="250"/>
    </row>
    <row r="169" spans="1:41" ht="39.950000000000003" customHeight="1" x14ac:dyDescent="0.2">
      <c r="A169" s="1159"/>
      <c r="B169" s="1161"/>
      <c r="C169" s="1164"/>
      <c r="D169" s="1166"/>
      <c r="E169" s="1378"/>
      <c r="F169" s="1375"/>
      <c r="G169" s="783"/>
      <c r="H169" s="785"/>
      <c r="I169" s="787"/>
      <c r="J169" s="787"/>
      <c r="K169" s="794"/>
      <c r="L169" s="1226" t="s">
        <v>689</v>
      </c>
      <c r="M169" s="1228">
        <v>0.1</v>
      </c>
      <c r="N169" s="44" t="s">
        <v>49</v>
      </c>
      <c r="O169" s="66">
        <v>0</v>
      </c>
      <c r="P169" s="66">
        <v>0</v>
      </c>
      <c r="Q169" s="66">
        <v>0.5</v>
      </c>
      <c r="R169" s="67">
        <v>1</v>
      </c>
      <c r="S169" s="127">
        <f>SUM(O169:O169)*M169</f>
        <v>0</v>
      </c>
      <c r="T169" s="128">
        <f>SUM(P169:P169)*M169</f>
        <v>0</v>
      </c>
      <c r="U169" s="128">
        <f>SUM(Q169:Q169)*M169</f>
        <v>0.05</v>
      </c>
      <c r="V169" s="128">
        <f>SUM(R169:R169)*M169</f>
        <v>0.1</v>
      </c>
      <c r="W169" s="129">
        <f t="shared" si="138"/>
        <v>0.1</v>
      </c>
      <c r="X169" s="335"/>
      <c r="Y169" s="314"/>
      <c r="Z169" s="316"/>
      <c r="AA169" s="318"/>
      <c r="AB169" s="318"/>
      <c r="AC169" s="929"/>
      <c r="AD169" s="1404"/>
      <c r="AE169" s="277" t="str">
        <f t="shared" ref="AE169" si="141">+IF(O170&gt;O169,"SUPERADA",IF(O170=O169,"EQUILIBRADA",IF(O170&lt;O169,"PARA MEJORAR")))</f>
        <v>EQUILIBRADA</v>
      </c>
      <c r="AF169" s="271"/>
      <c r="AG169" s="1164"/>
      <c r="AH169" s="781"/>
      <c r="AI169" s="1398"/>
      <c r="AJ169" s="248"/>
      <c r="AK169" s="249"/>
      <c r="AL169" s="249"/>
      <c r="AM169" s="249"/>
      <c r="AN169" s="249"/>
      <c r="AO169" s="250"/>
    </row>
    <row r="170" spans="1:41" ht="39.950000000000003" customHeight="1" thickBot="1" x14ac:dyDescent="0.25">
      <c r="A170" s="1159"/>
      <c r="B170" s="1161"/>
      <c r="C170" s="1164"/>
      <c r="D170" s="1166"/>
      <c r="E170" s="1378"/>
      <c r="F170" s="1375"/>
      <c r="G170" s="783"/>
      <c r="H170" s="785"/>
      <c r="I170" s="787"/>
      <c r="J170" s="787"/>
      <c r="K170" s="794"/>
      <c r="L170" s="1230"/>
      <c r="M170" s="1231"/>
      <c r="N170" s="136" t="s">
        <v>53</v>
      </c>
      <c r="O170" s="47">
        <v>0</v>
      </c>
      <c r="P170" s="47">
        <v>0</v>
      </c>
      <c r="Q170" s="47">
        <v>0</v>
      </c>
      <c r="R170" s="59">
        <v>0</v>
      </c>
      <c r="S170" s="130">
        <f>SUM(O170:O170)*M169</f>
        <v>0</v>
      </c>
      <c r="T170" s="131">
        <f>SUM(P170:P170)*M169</f>
        <v>0</v>
      </c>
      <c r="U170" s="131">
        <f>SUM(Q170:Q170)*M169</f>
        <v>0</v>
      </c>
      <c r="V170" s="131">
        <f>SUM(R170:R170)*M169</f>
        <v>0</v>
      </c>
      <c r="W170" s="132">
        <f t="shared" si="138"/>
        <v>0</v>
      </c>
      <c r="X170" s="380"/>
      <c r="Y170" s="381"/>
      <c r="Z170" s="801"/>
      <c r="AA170" s="319"/>
      <c r="AB170" s="319"/>
      <c r="AC170" s="929"/>
      <c r="AD170" s="1405"/>
      <c r="AE170" s="279"/>
      <c r="AF170" s="272"/>
      <c r="AG170" s="1164"/>
      <c r="AH170" s="781"/>
      <c r="AI170" s="1398"/>
      <c r="AJ170" s="248"/>
      <c r="AK170" s="249"/>
      <c r="AL170" s="249"/>
      <c r="AM170" s="249"/>
      <c r="AN170" s="249"/>
      <c r="AO170" s="250"/>
    </row>
    <row r="171" spans="1:41" ht="39.950000000000003" customHeight="1" x14ac:dyDescent="0.2">
      <c r="A171" s="1159"/>
      <c r="B171" s="1161"/>
      <c r="C171" s="1164"/>
      <c r="D171" s="1166"/>
      <c r="E171" s="1378"/>
      <c r="F171" s="1375"/>
      <c r="G171" s="1181" t="s">
        <v>101</v>
      </c>
      <c r="H171" s="1276">
        <v>22</v>
      </c>
      <c r="I171" s="1265" t="s">
        <v>102</v>
      </c>
      <c r="J171" s="1268" t="s">
        <v>103</v>
      </c>
      <c r="K171" s="1271">
        <f>AB171</f>
        <v>0</v>
      </c>
      <c r="L171" s="1234" t="s">
        <v>941</v>
      </c>
      <c r="M171" s="1274">
        <v>0.4</v>
      </c>
      <c r="N171" s="14" t="s">
        <v>49</v>
      </c>
      <c r="O171" s="15">
        <v>0.5</v>
      </c>
      <c r="P171" s="16">
        <v>1</v>
      </c>
      <c r="Q171" s="16">
        <v>1</v>
      </c>
      <c r="R171" s="18">
        <v>1</v>
      </c>
      <c r="S171" s="121">
        <f>SUM(O171:O171)*M171</f>
        <v>0.2</v>
      </c>
      <c r="T171" s="122">
        <f>SUM(P171:P171)*M171</f>
        <v>0.4</v>
      </c>
      <c r="U171" s="122">
        <f>SUM(Q171:Q171)*M171</f>
        <v>0.4</v>
      </c>
      <c r="V171" s="122">
        <f>SUM(R171:R171)*M171</f>
        <v>0.4</v>
      </c>
      <c r="W171" s="123">
        <f t="shared" si="138"/>
        <v>0.4</v>
      </c>
      <c r="X171" s="334">
        <f>+S172+S174+S176</f>
        <v>0</v>
      </c>
      <c r="Y171" s="313">
        <f>+T172+T174+T176</f>
        <v>0</v>
      </c>
      <c r="Z171" s="315">
        <f>+U172+U174+U176</f>
        <v>0</v>
      </c>
      <c r="AA171" s="317">
        <f>+V172+V174+V176</f>
        <v>0</v>
      </c>
      <c r="AB171" s="317">
        <f>+W172+W174+W176</f>
        <v>0</v>
      </c>
      <c r="AC171" s="929"/>
      <c r="AD171" s="777" t="s">
        <v>104</v>
      </c>
      <c r="AE171" s="277" t="str">
        <f t="shared" ref="AE171" si="142">+IF(O172&gt;O171,"SUPERADA",IF(O172=O171,"EQUILIBRADA",IF(O172&lt;O171,"PARA MEJORAR")))</f>
        <v>PARA MEJORAR</v>
      </c>
      <c r="AF171" s="270" t="str">
        <f>IF(COUNTIF(AE171:AE176,"PARA MEJORAR")&gt;=1,"PARA MEJORAR","BIEN")</f>
        <v>PARA MEJORAR</v>
      </c>
      <c r="AG171" s="1164"/>
      <c r="AH171" s="781"/>
      <c r="AI171" s="1398"/>
      <c r="AJ171" s="92"/>
      <c r="AK171" s="93"/>
      <c r="AL171" s="93"/>
      <c r="AM171" s="93"/>
      <c r="AN171" s="93"/>
      <c r="AO171" s="94"/>
    </row>
    <row r="172" spans="1:41" ht="39.950000000000003" customHeight="1" thickBot="1" x14ac:dyDescent="0.25">
      <c r="A172" s="1159"/>
      <c r="B172" s="1161"/>
      <c r="C172" s="1164"/>
      <c r="D172" s="1166"/>
      <c r="E172" s="1378"/>
      <c r="F172" s="1375"/>
      <c r="G172" s="1182"/>
      <c r="H172" s="1277"/>
      <c r="I172" s="1266"/>
      <c r="J172" s="1269"/>
      <c r="K172" s="1272"/>
      <c r="L172" s="1227"/>
      <c r="M172" s="1262"/>
      <c r="N172" s="23" t="s">
        <v>53</v>
      </c>
      <c r="O172" s="24">
        <v>0</v>
      </c>
      <c r="P172" s="25">
        <v>0</v>
      </c>
      <c r="Q172" s="25">
        <v>0</v>
      </c>
      <c r="R172" s="56">
        <v>0</v>
      </c>
      <c r="S172" s="124">
        <f>SUM(O172:O172)*M171</f>
        <v>0</v>
      </c>
      <c r="T172" s="125">
        <f>SUM(P172:P172)*M171</f>
        <v>0</v>
      </c>
      <c r="U172" s="125">
        <f>SUM(Q172:Q172)*M171</f>
        <v>0</v>
      </c>
      <c r="V172" s="125">
        <f>SUM(R172:R172)*M171</f>
        <v>0</v>
      </c>
      <c r="W172" s="126">
        <f t="shared" si="138"/>
        <v>0</v>
      </c>
      <c r="X172" s="335"/>
      <c r="Y172" s="314"/>
      <c r="Z172" s="316"/>
      <c r="AA172" s="318"/>
      <c r="AB172" s="318"/>
      <c r="AC172" s="929"/>
      <c r="AD172" s="778"/>
      <c r="AE172" s="279"/>
      <c r="AF172" s="271"/>
      <c r="AG172" s="1164"/>
      <c r="AH172" s="781"/>
      <c r="AI172" s="1398"/>
      <c r="AJ172" s="248"/>
      <c r="AK172" s="249"/>
      <c r="AL172" s="249"/>
      <c r="AM172" s="249"/>
      <c r="AN172" s="249"/>
      <c r="AO172" s="250"/>
    </row>
    <row r="173" spans="1:41" ht="39.950000000000003" customHeight="1" x14ac:dyDescent="0.2">
      <c r="A173" s="1159"/>
      <c r="B173" s="1161"/>
      <c r="C173" s="1164"/>
      <c r="D173" s="1166"/>
      <c r="E173" s="1378"/>
      <c r="F173" s="1375"/>
      <c r="G173" s="1182"/>
      <c r="H173" s="1277"/>
      <c r="I173" s="1266"/>
      <c r="J173" s="1269"/>
      <c r="K173" s="1272"/>
      <c r="L173" s="1226" t="s">
        <v>942</v>
      </c>
      <c r="M173" s="1262">
        <v>0.1</v>
      </c>
      <c r="N173" s="44" t="s">
        <v>49</v>
      </c>
      <c r="O173" s="90">
        <v>0</v>
      </c>
      <c r="P173" s="66">
        <v>1</v>
      </c>
      <c r="Q173" s="66">
        <v>1</v>
      </c>
      <c r="R173" s="67">
        <v>1</v>
      </c>
      <c r="S173" s="127">
        <f>SUM(O173:O173)*M173</f>
        <v>0</v>
      </c>
      <c r="T173" s="128">
        <f>SUM(P173:P173)*M173</f>
        <v>0.1</v>
      </c>
      <c r="U173" s="128">
        <f>SUM(Q173:Q173)*M173</f>
        <v>0.1</v>
      </c>
      <c r="V173" s="128">
        <f>SUM(R173:R173)*M173</f>
        <v>0.1</v>
      </c>
      <c r="W173" s="129">
        <f t="shared" si="138"/>
        <v>0.1</v>
      </c>
      <c r="X173" s="335"/>
      <c r="Y173" s="314"/>
      <c r="Z173" s="316"/>
      <c r="AA173" s="318"/>
      <c r="AB173" s="318"/>
      <c r="AC173" s="929"/>
      <c r="AD173" s="778"/>
      <c r="AE173" s="277" t="str">
        <f t="shared" ref="AE173" si="143">+IF(O174&gt;O173,"SUPERADA",IF(O174=O173,"EQUILIBRADA",IF(O174&lt;O173,"PARA MEJORAR")))</f>
        <v>EQUILIBRADA</v>
      </c>
      <c r="AF173" s="271"/>
      <c r="AG173" s="1164"/>
      <c r="AH173" s="781"/>
      <c r="AI173" s="1398"/>
      <c r="AJ173" s="248"/>
      <c r="AK173" s="249"/>
      <c r="AL173" s="249"/>
      <c r="AM173" s="249"/>
      <c r="AN173" s="249"/>
      <c r="AO173" s="250"/>
    </row>
    <row r="174" spans="1:41" ht="39.950000000000003" customHeight="1" thickBot="1" x14ac:dyDescent="0.25">
      <c r="A174" s="1159"/>
      <c r="B174" s="1161"/>
      <c r="C174" s="1164"/>
      <c r="D174" s="1166"/>
      <c r="E174" s="1378"/>
      <c r="F174" s="1375"/>
      <c r="G174" s="1182"/>
      <c r="H174" s="1277"/>
      <c r="I174" s="1266"/>
      <c r="J174" s="1269"/>
      <c r="K174" s="1272"/>
      <c r="L174" s="1227"/>
      <c r="M174" s="1262"/>
      <c r="N174" s="23" t="s">
        <v>53</v>
      </c>
      <c r="O174" s="24">
        <v>0</v>
      </c>
      <c r="P174" s="25">
        <v>0</v>
      </c>
      <c r="Q174" s="25">
        <v>0</v>
      </c>
      <c r="R174" s="56">
        <v>0</v>
      </c>
      <c r="S174" s="124">
        <f>SUM(O174:O174)*M173</f>
        <v>0</v>
      </c>
      <c r="T174" s="125">
        <f>SUM(P174:P174)*M173</f>
        <v>0</v>
      </c>
      <c r="U174" s="125">
        <f>SUM(Q174:Q174)*M173</f>
        <v>0</v>
      </c>
      <c r="V174" s="125">
        <f>SUM(R174:R174)*M173</f>
        <v>0</v>
      </c>
      <c r="W174" s="126">
        <f t="shared" si="138"/>
        <v>0</v>
      </c>
      <c r="X174" s="335"/>
      <c r="Y174" s="314"/>
      <c r="Z174" s="316"/>
      <c r="AA174" s="318"/>
      <c r="AB174" s="318"/>
      <c r="AC174" s="929"/>
      <c r="AD174" s="778"/>
      <c r="AE174" s="279"/>
      <c r="AF174" s="271"/>
      <c r="AG174" s="1164"/>
      <c r="AH174" s="781"/>
      <c r="AI174" s="1398"/>
      <c r="AJ174" s="248"/>
      <c r="AK174" s="249"/>
      <c r="AL174" s="249"/>
      <c r="AM174" s="249"/>
      <c r="AN174" s="249"/>
      <c r="AO174" s="250"/>
    </row>
    <row r="175" spans="1:41" ht="39.950000000000003" customHeight="1" x14ac:dyDescent="0.2">
      <c r="A175" s="1159"/>
      <c r="B175" s="1161"/>
      <c r="C175" s="1164"/>
      <c r="D175" s="1166"/>
      <c r="E175" s="1378"/>
      <c r="F175" s="1375"/>
      <c r="G175" s="1182"/>
      <c r="H175" s="1277"/>
      <c r="I175" s="1266"/>
      <c r="J175" s="1269"/>
      <c r="K175" s="1272"/>
      <c r="L175" s="1226" t="s">
        <v>953</v>
      </c>
      <c r="M175" s="1262">
        <v>0.5</v>
      </c>
      <c r="N175" s="44" t="s">
        <v>49</v>
      </c>
      <c r="O175" s="90">
        <v>0</v>
      </c>
      <c r="P175" s="66">
        <v>0</v>
      </c>
      <c r="Q175" s="66">
        <v>0.5</v>
      </c>
      <c r="R175" s="67">
        <v>1</v>
      </c>
      <c r="S175" s="127">
        <f>SUM(O175:O175)*M175</f>
        <v>0</v>
      </c>
      <c r="T175" s="128">
        <f>SUM(P175:P175)*M175</f>
        <v>0</v>
      </c>
      <c r="U175" s="128">
        <f>SUM(Q175:Q175)*M175</f>
        <v>0.25</v>
      </c>
      <c r="V175" s="128">
        <f>SUM(R175:R175)*M175</f>
        <v>0.5</v>
      </c>
      <c r="W175" s="129">
        <f t="shared" si="138"/>
        <v>0.5</v>
      </c>
      <c r="X175" s="335"/>
      <c r="Y175" s="314"/>
      <c r="Z175" s="316"/>
      <c r="AA175" s="318"/>
      <c r="AB175" s="318"/>
      <c r="AC175" s="929"/>
      <c r="AD175" s="778"/>
      <c r="AE175" s="277" t="str">
        <f t="shared" ref="AE175" si="144">+IF(O176&gt;O175,"SUPERADA",IF(O176=O175,"EQUILIBRADA",IF(O176&lt;O175,"PARA MEJORAR")))</f>
        <v>EQUILIBRADA</v>
      </c>
      <c r="AF175" s="271"/>
      <c r="AG175" s="1164"/>
      <c r="AH175" s="781"/>
      <c r="AI175" s="1398"/>
      <c r="AJ175" s="248"/>
      <c r="AK175" s="249"/>
      <c r="AL175" s="249"/>
      <c r="AM175" s="249"/>
      <c r="AN175" s="249"/>
      <c r="AO175" s="250"/>
    </row>
    <row r="176" spans="1:41" ht="39.950000000000003" customHeight="1" thickBot="1" x14ac:dyDescent="0.25">
      <c r="A176" s="1159"/>
      <c r="B176" s="1161"/>
      <c r="C176" s="1164"/>
      <c r="D176" s="1166"/>
      <c r="E176" s="1379"/>
      <c r="F176" s="1376"/>
      <c r="G176" s="1275"/>
      <c r="H176" s="1278"/>
      <c r="I176" s="1267"/>
      <c r="J176" s="1270"/>
      <c r="K176" s="1273"/>
      <c r="L176" s="1263"/>
      <c r="M176" s="1264"/>
      <c r="N176" s="45" t="s">
        <v>53</v>
      </c>
      <c r="O176" s="46">
        <v>0</v>
      </c>
      <c r="P176" s="47">
        <v>0</v>
      </c>
      <c r="Q176" s="47">
        <v>0</v>
      </c>
      <c r="R176" s="59">
        <v>0</v>
      </c>
      <c r="S176" s="124">
        <f>SUM(O176:O176)*M175</f>
        <v>0</v>
      </c>
      <c r="T176" s="125">
        <f>SUM(P176:P176)*M175</f>
        <v>0</v>
      </c>
      <c r="U176" s="125">
        <f>SUM(Q176:Q176)*M175</f>
        <v>0</v>
      </c>
      <c r="V176" s="125">
        <f>SUM(R176:R176)*M175</f>
        <v>0</v>
      </c>
      <c r="W176" s="126">
        <f t="shared" si="138"/>
        <v>0</v>
      </c>
      <c r="X176" s="380"/>
      <c r="Y176" s="314"/>
      <c r="Z176" s="316"/>
      <c r="AA176" s="318"/>
      <c r="AB176" s="318"/>
      <c r="AC176" s="929"/>
      <c r="AD176" s="778"/>
      <c r="AE176" s="279"/>
      <c r="AF176" s="272"/>
      <c r="AG176" s="1164"/>
      <c r="AH176" s="781"/>
      <c r="AI176" s="1398"/>
      <c r="AJ176" s="248"/>
      <c r="AK176" s="249"/>
      <c r="AL176" s="249"/>
      <c r="AM176" s="249"/>
      <c r="AN176" s="249"/>
      <c r="AO176" s="250"/>
    </row>
    <row r="177" spans="1:41" ht="39.950000000000003" customHeight="1" x14ac:dyDescent="0.2">
      <c r="A177" s="1159"/>
      <c r="B177" s="1161"/>
      <c r="C177" s="1164"/>
      <c r="D177" s="1166"/>
      <c r="E177" s="534">
        <v>13</v>
      </c>
      <c r="F177" s="780" t="s">
        <v>115</v>
      </c>
      <c r="G177" s="783" t="s">
        <v>116</v>
      </c>
      <c r="H177" s="785">
        <v>23</v>
      </c>
      <c r="I177" s="787" t="s">
        <v>117</v>
      </c>
      <c r="J177" s="787" t="s">
        <v>103</v>
      </c>
      <c r="K177" s="794">
        <f>AB177</f>
        <v>0</v>
      </c>
      <c r="L177" s="376" t="s">
        <v>118</v>
      </c>
      <c r="M177" s="378">
        <v>0.3</v>
      </c>
      <c r="N177" s="32" t="s">
        <v>49</v>
      </c>
      <c r="O177" s="15">
        <v>1</v>
      </c>
      <c r="P177" s="16">
        <v>1</v>
      </c>
      <c r="Q177" s="16">
        <v>1</v>
      </c>
      <c r="R177" s="18">
        <v>1</v>
      </c>
      <c r="S177" s="133">
        <f>SUM(O177:O177)*M177</f>
        <v>0.3</v>
      </c>
      <c r="T177" s="134">
        <f>SUM(P177:P177)*M177</f>
        <v>0.3</v>
      </c>
      <c r="U177" s="134">
        <f>SUM(Q177:Q177)*M177</f>
        <v>0.3</v>
      </c>
      <c r="V177" s="134">
        <f>SUM(R177:R177)*M177</f>
        <v>0.3</v>
      </c>
      <c r="W177" s="135">
        <f t="shared" ref="W177:W184" si="145">MAX(S177:V177)</f>
        <v>0.3</v>
      </c>
      <c r="X177" s="334">
        <f>+S178+S180+S182+S184</f>
        <v>0</v>
      </c>
      <c r="Y177" s="313">
        <f>+T178+T180+T182+T184</f>
        <v>0</v>
      </c>
      <c r="Z177" s="315">
        <f>+U178+U180+U182+U184</f>
        <v>0</v>
      </c>
      <c r="AA177" s="317">
        <f>+V178+V180+V182+V184</f>
        <v>0</v>
      </c>
      <c r="AB177" s="317">
        <f>+W178+W180+W182+W184</f>
        <v>0</v>
      </c>
      <c r="AC177" s="929"/>
      <c r="AD177" s="777" t="s">
        <v>100</v>
      </c>
      <c r="AE177" s="277" t="str">
        <f t="shared" ref="AE177" si="146">+IF(O178&gt;O177,"SUPERADA",IF(O178=O177,"EQUILIBRADA",IF(O178&lt;O177,"PARA MEJORAR")))</f>
        <v>PARA MEJORAR</v>
      </c>
      <c r="AF177" s="280" t="str">
        <f>IF(COUNTIF(AE177:AE184,"PARA MEJORAR")&gt;=1,"PARA MEJORAR","BIEN")</f>
        <v>PARA MEJORAR</v>
      </c>
      <c r="AG177" s="1164"/>
      <c r="AH177" s="781"/>
      <c r="AI177" s="1398"/>
      <c r="AJ177" s="92"/>
      <c r="AK177" s="93"/>
      <c r="AL177" s="93"/>
      <c r="AM177" s="93"/>
      <c r="AN177" s="93"/>
      <c r="AO177" s="94"/>
    </row>
    <row r="178" spans="1:41" ht="39.950000000000003" customHeight="1" thickBot="1" x14ac:dyDescent="0.25">
      <c r="A178" s="1159"/>
      <c r="B178" s="1161"/>
      <c r="C178" s="1164"/>
      <c r="D178" s="1166"/>
      <c r="E178" s="535"/>
      <c r="F178" s="781"/>
      <c r="G178" s="783"/>
      <c r="H178" s="785"/>
      <c r="I178" s="787"/>
      <c r="J178" s="787"/>
      <c r="K178" s="794"/>
      <c r="L178" s="377"/>
      <c r="M178" s="379"/>
      <c r="N178" s="23" t="s">
        <v>53</v>
      </c>
      <c r="O178" s="24">
        <v>0</v>
      </c>
      <c r="P178" s="25">
        <v>0</v>
      </c>
      <c r="Q178" s="25">
        <v>0</v>
      </c>
      <c r="R178" s="56">
        <v>0</v>
      </c>
      <c r="S178" s="124">
        <f>SUM(O178:O178)*M177</f>
        <v>0</v>
      </c>
      <c r="T178" s="125">
        <f>SUM(P178:P178)*M177</f>
        <v>0</v>
      </c>
      <c r="U178" s="125">
        <f>SUM(Q178:Q178)*M177</f>
        <v>0</v>
      </c>
      <c r="V178" s="125">
        <f>SUM(R178:R178)*M177</f>
        <v>0</v>
      </c>
      <c r="W178" s="126">
        <f t="shared" si="145"/>
        <v>0</v>
      </c>
      <c r="X178" s="335"/>
      <c r="Y178" s="314"/>
      <c r="Z178" s="316"/>
      <c r="AA178" s="318"/>
      <c r="AB178" s="318"/>
      <c r="AC178" s="929"/>
      <c r="AD178" s="778"/>
      <c r="AE178" s="279"/>
      <c r="AF178" s="281"/>
      <c r="AG178" s="1164"/>
      <c r="AH178" s="781"/>
      <c r="AI178" s="1398"/>
      <c r="AJ178" s="248"/>
      <c r="AK178" s="249"/>
      <c r="AL178" s="249"/>
      <c r="AM178" s="249"/>
      <c r="AN178" s="249"/>
      <c r="AO178" s="250"/>
    </row>
    <row r="179" spans="1:41" ht="39.950000000000003" customHeight="1" x14ac:dyDescent="0.2">
      <c r="A179" s="1159"/>
      <c r="B179" s="1161"/>
      <c r="C179" s="1164"/>
      <c r="D179" s="1166"/>
      <c r="E179" s="535"/>
      <c r="F179" s="781"/>
      <c r="G179" s="783"/>
      <c r="H179" s="785"/>
      <c r="I179" s="787"/>
      <c r="J179" s="787"/>
      <c r="K179" s="794"/>
      <c r="L179" s="790" t="s">
        <v>119</v>
      </c>
      <c r="M179" s="791">
        <v>0.3</v>
      </c>
      <c r="N179" s="44" t="s">
        <v>49</v>
      </c>
      <c r="O179" s="90">
        <v>0</v>
      </c>
      <c r="P179" s="66">
        <v>1</v>
      </c>
      <c r="Q179" s="66">
        <v>1</v>
      </c>
      <c r="R179" s="67">
        <v>1</v>
      </c>
      <c r="S179" s="127">
        <f>SUM(O179:O179)*M179</f>
        <v>0</v>
      </c>
      <c r="T179" s="128">
        <f>SUM(P179:P179)*M179</f>
        <v>0.3</v>
      </c>
      <c r="U179" s="128">
        <f>SUM(Q179:Q179)*M179</f>
        <v>0.3</v>
      </c>
      <c r="V179" s="128">
        <f>SUM(R179:R179)*M179</f>
        <v>0.3</v>
      </c>
      <c r="W179" s="129">
        <f t="shared" si="145"/>
        <v>0.3</v>
      </c>
      <c r="X179" s="335"/>
      <c r="Y179" s="314"/>
      <c r="Z179" s="316"/>
      <c r="AA179" s="318"/>
      <c r="AB179" s="318"/>
      <c r="AC179" s="929"/>
      <c r="AD179" s="778"/>
      <c r="AE179" s="277" t="str">
        <f t="shared" ref="AE179" si="147">+IF(O180&gt;O179,"SUPERADA",IF(O180=O179,"EQUILIBRADA",IF(O180&lt;O179,"PARA MEJORAR")))</f>
        <v>EQUILIBRADA</v>
      </c>
      <c r="AF179" s="281"/>
      <c r="AG179" s="1164"/>
      <c r="AH179" s="781"/>
      <c r="AI179" s="1398"/>
      <c r="AJ179" s="248"/>
      <c r="AK179" s="249"/>
      <c r="AL179" s="249"/>
      <c r="AM179" s="249"/>
      <c r="AN179" s="249"/>
      <c r="AO179" s="250"/>
    </row>
    <row r="180" spans="1:41" ht="39.950000000000003" customHeight="1" thickBot="1" x14ac:dyDescent="0.25">
      <c r="A180" s="1159"/>
      <c r="B180" s="1161"/>
      <c r="C180" s="1164"/>
      <c r="D180" s="1166"/>
      <c r="E180" s="535"/>
      <c r="F180" s="781"/>
      <c r="G180" s="783"/>
      <c r="H180" s="785"/>
      <c r="I180" s="787"/>
      <c r="J180" s="787"/>
      <c r="K180" s="794"/>
      <c r="L180" s="377"/>
      <c r="M180" s="379"/>
      <c r="N180" s="23" t="s">
        <v>53</v>
      </c>
      <c r="O180" s="24">
        <v>0</v>
      </c>
      <c r="P180" s="25">
        <v>0</v>
      </c>
      <c r="Q180" s="25">
        <v>0</v>
      </c>
      <c r="R180" s="56">
        <v>0</v>
      </c>
      <c r="S180" s="124">
        <f>SUM(O180:O180)*M179</f>
        <v>0</v>
      </c>
      <c r="T180" s="125">
        <f>SUM(P180:P180)*M179</f>
        <v>0</v>
      </c>
      <c r="U180" s="125">
        <f>SUM(Q180:Q180)*M179</f>
        <v>0</v>
      </c>
      <c r="V180" s="125">
        <f>SUM(R180:R180)*M179</f>
        <v>0</v>
      </c>
      <c r="W180" s="126">
        <f t="shared" si="145"/>
        <v>0</v>
      </c>
      <c r="X180" s="335"/>
      <c r="Y180" s="314"/>
      <c r="Z180" s="316"/>
      <c r="AA180" s="318"/>
      <c r="AB180" s="318"/>
      <c r="AC180" s="929"/>
      <c r="AD180" s="778"/>
      <c r="AE180" s="279"/>
      <c r="AF180" s="281"/>
      <c r="AG180" s="1164"/>
      <c r="AH180" s="781"/>
      <c r="AI180" s="1398"/>
      <c r="AJ180" s="248"/>
      <c r="AK180" s="249"/>
      <c r="AL180" s="249"/>
      <c r="AM180" s="249"/>
      <c r="AN180" s="249"/>
      <c r="AO180" s="250"/>
    </row>
    <row r="181" spans="1:41" ht="39.950000000000003" customHeight="1" x14ac:dyDescent="0.2">
      <c r="A181" s="1159"/>
      <c r="B181" s="1161"/>
      <c r="C181" s="1164"/>
      <c r="D181" s="1166"/>
      <c r="E181" s="535"/>
      <c r="F181" s="781"/>
      <c r="G181" s="783"/>
      <c r="H181" s="785"/>
      <c r="I181" s="787"/>
      <c r="J181" s="787"/>
      <c r="K181" s="794"/>
      <c r="L181" s="376" t="s">
        <v>120</v>
      </c>
      <c r="M181" s="791">
        <v>0.3</v>
      </c>
      <c r="N181" s="44" t="s">
        <v>49</v>
      </c>
      <c r="O181" s="90">
        <v>0</v>
      </c>
      <c r="P181" s="66">
        <v>1</v>
      </c>
      <c r="Q181" s="66">
        <v>1</v>
      </c>
      <c r="R181" s="67">
        <v>1</v>
      </c>
      <c r="S181" s="127">
        <f>SUM(O181:O181)*M181</f>
        <v>0</v>
      </c>
      <c r="T181" s="128">
        <f>SUM(P181:P181)*M181</f>
        <v>0.3</v>
      </c>
      <c r="U181" s="128">
        <f>SUM(Q181:Q181)*M181</f>
        <v>0.3</v>
      </c>
      <c r="V181" s="128">
        <f>SUM(R181:R181)*M181</f>
        <v>0.3</v>
      </c>
      <c r="W181" s="129">
        <f t="shared" si="145"/>
        <v>0.3</v>
      </c>
      <c r="X181" s="335"/>
      <c r="Y181" s="314"/>
      <c r="Z181" s="316"/>
      <c r="AA181" s="318"/>
      <c r="AB181" s="318"/>
      <c r="AC181" s="929"/>
      <c r="AD181" s="778"/>
      <c r="AE181" s="277" t="str">
        <f t="shared" ref="AE181" si="148">+IF(O182&gt;O181,"SUPERADA",IF(O182=O181,"EQUILIBRADA",IF(O182&lt;O181,"PARA MEJORAR")))</f>
        <v>EQUILIBRADA</v>
      </c>
      <c r="AF181" s="281"/>
      <c r="AG181" s="1164"/>
      <c r="AH181" s="781"/>
      <c r="AI181" s="1398"/>
      <c r="AJ181" s="248"/>
      <c r="AK181" s="249"/>
      <c r="AL181" s="249"/>
      <c r="AM181" s="249"/>
      <c r="AN181" s="249"/>
      <c r="AO181" s="250"/>
    </row>
    <row r="182" spans="1:41" ht="39.950000000000003" customHeight="1" thickBot="1" x14ac:dyDescent="0.25">
      <c r="A182" s="1159"/>
      <c r="B182" s="1161"/>
      <c r="C182" s="1164"/>
      <c r="D182" s="1166"/>
      <c r="E182" s="535"/>
      <c r="F182" s="781"/>
      <c r="G182" s="783"/>
      <c r="H182" s="785"/>
      <c r="I182" s="787"/>
      <c r="J182" s="787"/>
      <c r="K182" s="794"/>
      <c r="L182" s="377"/>
      <c r="M182" s="379"/>
      <c r="N182" s="23" t="s">
        <v>53</v>
      </c>
      <c r="O182" s="24">
        <v>0</v>
      </c>
      <c r="P182" s="25">
        <v>0</v>
      </c>
      <c r="Q182" s="25">
        <v>0</v>
      </c>
      <c r="R182" s="56">
        <v>0</v>
      </c>
      <c r="S182" s="124">
        <f>SUM(O182:O182)*M181</f>
        <v>0</v>
      </c>
      <c r="T182" s="125">
        <f>SUM(P182:P182)*M181</f>
        <v>0</v>
      </c>
      <c r="U182" s="125">
        <f>SUM(Q182:Q182)*M181</f>
        <v>0</v>
      </c>
      <c r="V182" s="125">
        <f>SUM(R182:R182)*M181</f>
        <v>0</v>
      </c>
      <c r="W182" s="126">
        <f t="shared" si="145"/>
        <v>0</v>
      </c>
      <c r="X182" s="335"/>
      <c r="Y182" s="314"/>
      <c r="Z182" s="316"/>
      <c r="AA182" s="318"/>
      <c r="AB182" s="318"/>
      <c r="AC182" s="929"/>
      <c r="AD182" s="778"/>
      <c r="AE182" s="279"/>
      <c r="AF182" s="281"/>
      <c r="AG182" s="1164"/>
      <c r="AH182" s="781"/>
      <c r="AI182" s="1398"/>
      <c r="AJ182" s="248"/>
      <c r="AK182" s="249"/>
      <c r="AL182" s="249"/>
      <c r="AM182" s="249"/>
      <c r="AN182" s="249"/>
      <c r="AO182" s="250"/>
    </row>
    <row r="183" spans="1:41" ht="39.950000000000003" customHeight="1" x14ac:dyDescent="0.2">
      <c r="A183" s="1159"/>
      <c r="B183" s="1161"/>
      <c r="C183" s="1164"/>
      <c r="D183" s="1166"/>
      <c r="E183" s="535"/>
      <c r="F183" s="781"/>
      <c r="G183" s="783"/>
      <c r="H183" s="785"/>
      <c r="I183" s="787"/>
      <c r="J183" s="787"/>
      <c r="K183" s="794"/>
      <c r="L183" s="790" t="s">
        <v>121</v>
      </c>
      <c r="M183" s="791">
        <v>0.1</v>
      </c>
      <c r="N183" s="44" t="s">
        <v>49</v>
      </c>
      <c r="O183" s="90">
        <v>0</v>
      </c>
      <c r="P183" s="66">
        <v>0</v>
      </c>
      <c r="Q183" s="66">
        <v>1</v>
      </c>
      <c r="R183" s="67">
        <v>1</v>
      </c>
      <c r="S183" s="127">
        <f>SUM(O183:O183)*M183</f>
        <v>0</v>
      </c>
      <c r="T183" s="128">
        <f>SUM(P183:P183)*M183</f>
        <v>0</v>
      </c>
      <c r="U183" s="128">
        <f>SUM(Q183:Q183)*M183</f>
        <v>0.1</v>
      </c>
      <c r="V183" s="128">
        <f>SUM(R183:R183)*M183</f>
        <v>0.1</v>
      </c>
      <c r="W183" s="129">
        <f t="shared" si="145"/>
        <v>0.1</v>
      </c>
      <c r="X183" s="335"/>
      <c r="Y183" s="314"/>
      <c r="Z183" s="316"/>
      <c r="AA183" s="318"/>
      <c r="AB183" s="318"/>
      <c r="AC183" s="929"/>
      <c r="AD183" s="778"/>
      <c r="AE183" s="277" t="str">
        <f t="shared" ref="AE183" si="149">+IF(O184&gt;O183,"SUPERADA",IF(O184=O183,"EQUILIBRADA",IF(O184&lt;O183,"PARA MEJORAR")))</f>
        <v>EQUILIBRADA</v>
      </c>
      <c r="AF183" s="281"/>
      <c r="AG183" s="1164"/>
      <c r="AH183" s="781"/>
      <c r="AI183" s="1398"/>
      <c r="AJ183" s="248"/>
      <c r="AK183" s="249"/>
      <c r="AL183" s="249"/>
      <c r="AM183" s="249"/>
      <c r="AN183" s="249"/>
      <c r="AO183" s="250"/>
    </row>
    <row r="184" spans="1:41" ht="39.950000000000003" customHeight="1" thickBot="1" x14ac:dyDescent="0.25">
      <c r="A184" s="1159"/>
      <c r="B184" s="1161"/>
      <c r="C184" s="1279"/>
      <c r="D184" s="1218"/>
      <c r="E184" s="536"/>
      <c r="F184" s="782"/>
      <c r="G184" s="784"/>
      <c r="H184" s="786"/>
      <c r="I184" s="788"/>
      <c r="J184" s="787"/>
      <c r="K184" s="795"/>
      <c r="L184" s="792"/>
      <c r="M184" s="793"/>
      <c r="N184" s="45" t="s">
        <v>53</v>
      </c>
      <c r="O184" s="46">
        <v>0</v>
      </c>
      <c r="P184" s="47">
        <v>0</v>
      </c>
      <c r="Q184" s="47">
        <v>0</v>
      </c>
      <c r="R184" s="59">
        <v>0</v>
      </c>
      <c r="S184" s="130">
        <f>SUM(O184:O184)*M183</f>
        <v>0</v>
      </c>
      <c r="T184" s="131">
        <f>SUM(P184:P184)*M183</f>
        <v>0</v>
      </c>
      <c r="U184" s="131">
        <f>SUM(Q184:Q184)*M183</f>
        <v>0</v>
      </c>
      <c r="V184" s="131">
        <f>SUM(R184:R184)*M183</f>
        <v>0</v>
      </c>
      <c r="W184" s="132">
        <f t="shared" si="145"/>
        <v>0</v>
      </c>
      <c r="X184" s="380"/>
      <c r="Y184" s="381"/>
      <c r="Z184" s="801"/>
      <c r="AA184" s="319"/>
      <c r="AB184" s="319"/>
      <c r="AC184" s="929"/>
      <c r="AD184" s="779"/>
      <c r="AE184" s="279"/>
      <c r="AF184" s="282"/>
      <c r="AG184" s="1279"/>
      <c r="AH184" s="781"/>
      <c r="AI184" s="1398"/>
      <c r="AJ184" s="248"/>
      <c r="AK184" s="249"/>
      <c r="AL184" s="249"/>
      <c r="AM184" s="249"/>
      <c r="AN184" s="249"/>
      <c r="AO184" s="250"/>
    </row>
    <row r="185" spans="1:41" ht="39.950000000000003" customHeight="1" x14ac:dyDescent="0.2">
      <c r="A185" s="1159"/>
      <c r="B185" s="1161"/>
      <c r="C185" s="1163">
        <v>11</v>
      </c>
      <c r="D185" s="1165" t="s">
        <v>105</v>
      </c>
      <c r="E185" s="534">
        <v>14</v>
      </c>
      <c r="F185" s="781" t="s">
        <v>106</v>
      </c>
      <c r="G185" s="1167" t="s">
        <v>686</v>
      </c>
      <c r="H185" s="1168">
        <v>24</v>
      </c>
      <c r="I185" s="1225" t="s">
        <v>107</v>
      </c>
      <c r="J185" s="1225" t="s">
        <v>103</v>
      </c>
      <c r="K185" s="1201">
        <f>AB185</f>
        <v>0</v>
      </c>
      <c r="L185" s="1169" t="s">
        <v>108</v>
      </c>
      <c r="M185" s="1171">
        <v>0.25</v>
      </c>
      <c r="N185" s="14" t="s">
        <v>49</v>
      </c>
      <c r="O185" s="15">
        <v>0.25</v>
      </c>
      <c r="P185" s="16">
        <v>0.5</v>
      </c>
      <c r="Q185" s="16">
        <v>0.75</v>
      </c>
      <c r="R185" s="18">
        <v>1</v>
      </c>
      <c r="S185" s="133">
        <f>SUM(O185:O185)*M185</f>
        <v>6.25E-2</v>
      </c>
      <c r="T185" s="134">
        <f>SUM(P185:P185)*M185</f>
        <v>0.125</v>
      </c>
      <c r="U185" s="134">
        <f>SUM(Q185:Q185)*M185</f>
        <v>0.1875</v>
      </c>
      <c r="V185" s="134">
        <f>SUM(R185:R185)*M185</f>
        <v>0.25</v>
      </c>
      <c r="W185" s="135">
        <f t="shared" si="138"/>
        <v>0.25</v>
      </c>
      <c r="X185" s="334">
        <f>+S186+S188+S190+S192</f>
        <v>0</v>
      </c>
      <c r="Y185" s="313">
        <f>+T186+T188+T190+T192</f>
        <v>0</v>
      </c>
      <c r="Z185" s="315">
        <f>+U186+U188+U190+U192</f>
        <v>0</v>
      </c>
      <c r="AA185" s="317">
        <f>+V186+V188+V190+V192</f>
        <v>0</v>
      </c>
      <c r="AB185" s="317">
        <f>+W186+W188+W190+W192</f>
        <v>0</v>
      </c>
      <c r="AC185" s="929"/>
      <c r="AD185" s="777" t="s">
        <v>109</v>
      </c>
      <c r="AE185" s="277" t="str">
        <f t="shared" ref="AE185" si="150">+IF(O186&gt;O185,"SUPERADA",IF(O186=O185,"EQUILIBRADA",IF(O186&lt;O185,"PARA MEJORAR")))</f>
        <v>PARA MEJORAR</v>
      </c>
      <c r="AF185" s="280" t="str">
        <f>IF(COUNTIF(AE185:AE192,"PARA MEJORAR")&gt;=1,"PARA MEJORAR","BIEN")</f>
        <v>PARA MEJORAR</v>
      </c>
      <c r="AG185" s="1163">
        <v>11</v>
      </c>
      <c r="AH185" s="781"/>
      <c r="AI185" s="1398"/>
      <c r="AJ185" s="92"/>
      <c r="AK185" s="93"/>
      <c r="AL185" s="93"/>
      <c r="AM185" s="93"/>
      <c r="AN185" s="93"/>
      <c r="AO185" s="94"/>
    </row>
    <row r="186" spans="1:41" ht="39.950000000000003" customHeight="1" thickBot="1" x14ac:dyDescent="0.25">
      <c r="A186" s="1159"/>
      <c r="B186" s="1161"/>
      <c r="C186" s="1164"/>
      <c r="D186" s="1166"/>
      <c r="E186" s="535"/>
      <c r="F186" s="781"/>
      <c r="G186" s="1167"/>
      <c r="H186" s="785"/>
      <c r="I186" s="787"/>
      <c r="J186" s="787"/>
      <c r="K186" s="794"/>
      <c r="L186" s="377"/>
      <c r="M186" s="379"/>
      <c r="N186" s="23" t="s">
        <v>53</v>
      </c>
      <c r="O186" s="24">
        <v>0</v>
      </c>
      <c r="P186" s="25">
        <v>0</v>
      </c>
      <c r="Q186" s="25">
        <v>0</v>
      </c>
      <c r="R186" s="56">
        <v>0</v>
      </c>
      <c r="S186" s="124">
        <f>SUM(O186:O186)*M185</f>
        <v>0</v>
      </c>
      <c r="T186" s="125">
        <f>SUM(P186:P186)*M185</f>
        <v>0</v>
      </c>
      <c r="U186" s="125">
        <f>SUM(Q186:Q186)*M185</f>
        <v>0</v>
      </c>
      <c r="V186" s="125">
        <f>SUM(R186:R186)*M185</f>
        <v>0</v>
      </c>
      <c r="W186" s="126">
        <f t="shared" si="138"/>
        <v>0</v>
      </c>
      <c r="X186" s="335"/>
      <c r="Y186" s="314"/>
      <c r="Z186" s="316"/>
      <c r="AA186" s="318"/>
      <c r="AB186" s="318"/>
      <c r="AC186" s="929"/>
      <c r="AD186" s="778"/>
      <c r="AE186" s="279"/>
      <c r="AF186" s="281"/>
      <c r="AG186" s="1164"/>
      <c r="AH186" s="781"/>
      <c r="AI186" s="1398"/>
      <c r="AJ186" s="248"/>
      <c r="AK186" s="249"/>
      <c r="AL186" s="249"/>
      <c r="AM186" s="249"/>
      <c r="AN186" s="249"/>
      <c r="AO186" s="250"/>
    </row>
    <row r="187" spans="1:41" ht="39.950000000000003" customHeight="1" x14ac:dyDescent="0.2">
      <c r="A187" s="1159"/>
      <c r="B187" s="1161"/>
      <c r="C187" s="1164"/>
      <c r="D187" s="1166"/>
      <c r="E187" s="535"/>
      <c r="F187" s="781"/>
      <c r="G187" s="1167"/>
      <c r="H187" s="785"/>
      <c r="I187" s="787"/>
      <c r="J187" s="787"/>
      <c r="K187" s="794"/>
      <c r="L187" s="790" t="s">
        <v>110</v>
      </c>
      <c r="M187" s="791">
        <v>0.25</v>
      </c>
      <c r="N187" s="44" t="s">
        <v>49</v>
      </c>
      <c r="O187" s="90">
        <v>0.25</v>
      </c>
      <c r="P187" s="66">
        <v>0.5</v>
      </c>
      <c r="Q187" s="66">
        <v>0.75</v>
      </c>
      <c r="R187" s="67">
        <v>1</v>
      </c>
      <c r="S187" s="127">
        <f>SUM(O187:O187)*M187</f>
        <v>6.25E-2</v>
      </c>
      <c r="T187" s="128">
        <f>SUM(P187:P187)*M187</f>
        <v>0.125</v>
      </c>
      <c r="U187" s="128">
        <f>SUM(Q187:Q187)*M187</f>
        <v>0.1875</v>
      </c>
      <c r="V187" s="128">
        <f>SUM(R187:R187)*M187</f>
        <v>0.25</v>
      </c>
      <c r="W187" s="129">
        <f t="shared" si="138"/>
        <v>0.25</v>
      </c>
      <c r="X187" s="335"/>
      <c r="Y187" s="314"/>
      <c r="Z187" s="316"/>
      <c r="AA187" s="318"/>
      <c r="AB187" s="318"/>
      <c r="AC187" s="929"/>
      <c r="AD187" s="778"/>
      <c r="AE187" s="277" t="str">
        <f t="shared" ref="AE187" si="151">+IF(O188&gt;O187,"SUPERADA",IF(O188=O187,"EQUILIBRADA",IF(O188&lt;O187,"PARA MEJORAR")))</f>
        <v>PARA MEJORAR</v>
      </c>
      <c r="AF187" s="281"/>
      <c r="AG187" s="1164"/>
      <c r="AH187" s="781"/>
      <c r="AI187" s="1398"/>
      <c r="AJ187" s="248"/>
      <c r="AK187" s="249"/>
      <c r="AL187" s="249"/>
      <c r="AM187" s="249"/>
      <c r="AN187" s="249"/>
      <c r="AO187" s="250"/>
    </row>
    <row r="188" spans="1:41" ht="39.950000000000003" customHeight="1" thickBot="1" x14ac:dyDescent="0.25">
      <c r="A188" s="1159"/>
      <c r="B188" s="1161"/>
      <c r="C188" s="1164"/>
      <c r="D188" s="1166"/>
      <c r="E188" s="535"/>
      <c r="F188" s="781"/>
      <c r="G188" s="1167"/>
      <c r="H188" s="785"/>
      <c r="I188" s="787"/>
      <c r="J188" s="787"/>
      <c r="K188" s="794"/>
      <c r="L188" s="377"/>
      <c r="M188" s="379"/>
      <c r="N188" s="23" t="s">
        <v>53</v>
      </c>
      <c r="O188" s="24">
        <v>0</v>
      </c>
      <c r="P188" s="25">
        <v>0</v>
      </c>
      <c r="Q188" s="25">
        <v>0</v>
      </c>
      <c r="R188" s="56">
        <v>0</v>
      </c>
      <c r="S188" s="124">
        <f>SUM(O188:O188)*M187</f>
        <v>0</v>
      </c>
      <c r="T188" s="125">
        <f>SUM(P188:P188)*M187</f>
        <v>0</v>
      </c>
      <c r="U188" s="125">
        <f>SUM(Q188:Q188)*M187</f>
        <v>0</v>
      </c>
      <c r="V188" s="125">
        <f>SUM(R188:R188)*M187</f>
        <v>0</v>
      </c>
      <c r="W188" s="126">
        <f t="shared" si="138"/>
        <v>0</v>
      </c>
      <c r="X188" s="335"/>
      <c r="Y188" s="314"/>
      <c r="Z188" s="316"/>
      <c r="AA188" s="318"/>
      <c r="AB188" s="318"/>
      <c r="AC188" s="929"/>
      <c r="AD188" s="778"/>
      <c r="AE188" s="279"/>
      <c r="AF188" s="281"/>
      <c r="AG188" s="1164"/>
      <c r="AH188" s="781"/>
      <c r="AI188" s="1398"/>
      <c r="AJ188" s="248"/>
      <c r="AK188" s="249"/>
      <c r="AL188" s="249"/>
      <c r="AM188" s="249"/>
      <c r="AN188" s="249"/>
      <c r="AO188" s="250"/>
    </row>
    <row r="189" spans="1:41" ht="39.950000000000003" customHeight="1" x14ac:dyDescent="0.2">
      <c r="A189" s="1159"/>
      <c r="B189" s="1161"/>
      <c r="C189" s="1164"/>
      <c r="D189" s="1166"/>
      <c r="E189" s="535"/>
      <c r="F189" s="781"/>
      <c r="G189" s="1167"/>
      <c r="H189" s="785"/>
      <c r="I189" s="787"/>
      <c r="J189" s="787"/>
      <c r="K189" s="794"/>
      <c r="L189" s="790" t="s">
        <v>111</v>
      </c>
      <c r="M189" s="791">
        <v>0.25</v>
      </c>
      <c r="N189" s="44" t="s">
        <v>49</v>
      </c>
      <c r="O189" s="90">
        <v>0.25</v>
      </c>
      <c r="P189" s="66">
        <v>0.5</v>
      </c>
      <c r="Q189" s="66">
        <v>0.75</v>
      </c>
      <c r="R189" s="67">
        <v>1</v>
      </c>
      <c r="S189" s="127">
        <f>SUM(O189:O189)*M189</f>
        <v>6.25E-2</v>
      </c>
      <c r="T189" s="128">
        <f>SUM(P189:P189)*M189</f>
        <v>0.125</v>
      </c>
      <c r="U189" s="128">
        <f>SUM(Q189:Q189)*M189</f>
        <v>0.1875</v>
      </c>
      <c r="V189" s="128">
        <f>SUM(R189:R189)*M189</f>
        <v>0.25</v>
      </c>
      <c r="W189" s="129">
        <f t="shared" si="138"/>
        <v>0.25</v>
      </c>
      <c r="X189" s="335"/>
      <c r="Y189" s="314"/>
      <c r="Z189" s="316"/>
      <c r="AA189" s="318"/>
      <c r="AB189" s="318"/>
      <c r="AC189" s="929"/>
      <c r="AD189" s="778"/>
      <c r="AE189" s="277" t="str">
        <f t="shared" ref="AE189" si="152">+IF(O190&gt;O189,"SUPERADA",IF(O190=O189,"EQUILIBRADA",IF(O190&lt;O189,"PARA MEJORAR")))</f>
        <v>PARA MEJORAR</v>
      </c>
      <c r="AF189" s="281"/>
      <c r="AG189" s="1164"/>
      <c r="AH189" s="781"/>
      <c r="AI189" s="1398"/>
      <c r="AJ189" s="248"/>
      <c r="AK189" s="249"/>
      <c r="AL189" s="249"/>
      <c r="AM189" s="249"/>
      <c r="AN189" s="249"/>
      <c r="AO189" s="250"/>
    </row>
    <row r="190" spans="1:41" ht="39.950000000000003" customHeight="1" thickBot="1" x14ac:dyDescent="0.25">
      <c r="A190" s="1159"/>
      <c r="B190" s="1161"/>
      <c r="C190" s="1164"/>
      <c r="D190" s="1166"/>
      <c r="E190" s="535"/>
      <c r="F190" s="781"/>
      <c r="G190" s="1167"/>
      <c r="H190" s="785"/>
      <c r="I190" s="787"/>
      <c r="J190" s="787"/>
      <c r="K190" s="794"/>
      <c r="L190" s="377"/>
      <c r="M190" s="379"/>
      <c r="N190" s="23" t="s">
        <v>53</v>
      </c>
      <c r="O190" s="24">
        <v>0</v>
      </c>
      <c r="P190" s="25">
        <v>0</v>
      </c>
      <c r="Q190" s="25">
        <v>0</v>
      </c>
      <c r="R190" s="56">
        <v>0</v>
      </c>
      <c r="S190" s="124">
        <f>SUM(O190:O190)*M189</f>
        <v>0</v>
      </c>
      <c r="T190" s="125">
        <f>SUM(P190:P190)*M189</f>
        <v>0</v>
      </c>
      <c r="U190" s="125">
        <f>SUM(Q190:Q190)*M189</f>
        <v>0</v>
      </c>
      <c r="V190" s="125">
        <f>SUM(R190:R190)*M189</f>
        <v>0</v>
      </c>
      <c r="W190" s="126">
        <f t="shared" si="138"/>
        <v>0</v>
      </c>
      <c r="X190" s="335"/>
      <c r="Y190" s="314"/>
      <c r="Z190" s="316"/>
      <c r="AA190" s="318"/>
      <c r="AB190" s="318"/>
      <c r="AC190" s="929"/>
      <c r="AD190" s="778"/>
      <c r="AE190" s="279"/>
      <c r="AF190" s="281"/>
      <c r="AG190" s="1164"/>
      <c r="AH190" s="781"/>
      <c r="AI190" s="1398"/>
      <c r="AJ190" s="248"/>
      <c r="AK190" s="249"/>
      <c r="AL190" s="249"/>
      <c r="AM190" s="249"/>
      <c r="AN190" s="249"/>
      <c r="AO190" s="250"/>
    </row>
    <row r="191" spans="1:41" ht="39.950000000000003" customHeight="1" x14ac:dyDescent="0.2">
      <c r="A191" s="1159"/>
      <c r="B191" s="1161"/>
      <c r="C191" s="1164"/>
      <c r="D191" s="1166"/>
      <c r="E191" s="535"/>
      <c r="F191" s="781"/>
      <c r="G191" s="1167"/>
      <c r="H191" s="785"/>
      <c r="I191" s="787"/>
      <c r="J191" s="787"/>
      <c r="K191" s="794"/>
      <c r="L191" s="790" t="s">
        <v>112</v>
      </c>
      <c r="M191" s="791">
        <v>0.25</v>
      </c>
      <c r="N191" s="44" t="s">
        <v>49</v>
      </c>
      <c r="O191" s="90">
        <v>0.25</v>
      </c>
      <c r="P191" s="66">
        <v>0.5</v>
      </c>
      <c r="Q191" s="66">
        <v>0.75</v>
      </c>
      <c r="R191" s="67">
        <v>1</v>
      </c>
      <c r="S191" s="127">
        <f>SUM(O191:O191)*M191</f>
        <v>6.25E-2</v>
      </c>
      <c r="T191" s="128">
        <f>SUM(P191:P191)*M191</f>
        <v>0.125</v>
      </c>
      <c r="U191" s="128">
        <f>SUM(Q191:Q191)*M191</f>
        <v>0.1875</v>
      </c>
      <c r="V191" s="128">
        <f>SUM(R191:R191)*M191</f>
        <v>0.25</v>
      </c>
      <c r="W191" s="129">
        <f t="shared" si="138"/>
        <v>0.25</v>
      </c>
      <c r="X191" s="335"/>
      <c r="Y191" s="314"/>
      <c r="Z191" s="316"/>
      <c r="AA191" s="318"/>
      <c r="AB191" s="318"/>
      <c r="AC191" s="929"/>
      <c r="AD191" s="778"/>
      <c r="AE191" s="277" t="str">
        <f t="shared" ref="AE191" si="153">+IF(O192&gt;O191,"SUPERADA",IF(O192=O191,"EQUILIBRADA",IF(O192&lt;O191,"PARA MEJORAR")))</f>
        <v>PARA MEJORAR</v>
      </c>
      <c r="AF191" s="281"/>
      <c r="AG191" s="1164"/>
      <c r="AH191" s="781"/>
      <c r="AI191" s="1398"/>
      <c r="AJ191" s="248"/>
      <c r="AK191" s="249"/>
      <c r="AL191" s="249"/>
      <c r="AM191" s="249"/>
      <c r="AN191" s="249"/>
      <c r="AO191" s="250"/>
    </row>
    <row r="192" spans="1:41" ht="39.950000000000003" customHeight="1" thickBot="1" x14ac:dyDescent="0.25">
      <c r="A192" s="1159"/>
      <c r="B192" s="1161"/>
      <c r="C192" s="1164"/>
      <c r="D192" s="1166"/>
      <c r="E192" s="535"/>
      <c r="F192" s="781"/>
      <c r="G192" s="1167"/>
      <c r="H192" s="786"/>
      <c r="I192" s="788"/>
      <c r="J192" s="788"/>
      <c r="K192" s="795"/>
      <c r="L192" s="792"/>
      <c r="M192" s="793"/>
      <c r="N192" s="45" t="s">
        <v>53</v>
      </c>
      <c r="O192" s="46">
        <v>0</v>
      </c>
      <c r="P192" s="47">
        <v>0</v>
      </c>
      <c r="Q192" s="47">
        <v>0</v>
      </c>
      <c r="R192" s="59">
        <v>0</v>
      </c>
      <c r="S192" s="130">
        <f>SUM(O192:O192)*M191</f>
        <v>0</v>
      </c>
      <c r="T192" s="131">
        <f>SUM(P192:P192)*M191</f>
        <v>0</v>
      </c>
      <c r="U192" s="131">
        <f>SUM(Q192:Q192)*M191</f>
        <v>0</v>
      </c>
      <c r="V192" s="131">
        <f>SUM(R192:R192)*M191</f>
        <v>0</v>
      </c>
      <c r="W192" s="132">
        <f t="shared" si="138"/>
        <v>0</v>
      </c>
      <c r="X192" s="335"/>
      <c r="Y192" s="314"/>
      <c r="Z192" s="316"/>
      <c r="AA192" s="318"/>
      <c r="AB192" s="318"/>
      <c r="AC192" s="929"/>
      <c r="AD192" s="778"/>
      <c r="AE192" s="279"/>
      <c r="AF192" s="282"/>
      <c r="AG192" s="1164"/>
      <c r="AH192" s="781"/>
      <c r="AI192" s="1398"/>
      <c r="AJ192" s="248"/>
      <c r="AK192" s="249"/>
      <c r="AL192" s="249"/>
      <c r="AM192" s="249"/>
      <c r="AN192" s="249"/>
      <c r="AO192" s="250"/>
    </row>
    <row r="193" spans="1:41" ht="39.950000000000003" customHeight="1" x14ac:dyDescent="0.2">
      <c r="A193" s="1159"/>
      <c r="B193" s="1161"/>
      <c r="C193" s="1163">
        <v>12</v>
      </c>
      <c r="D193" s="1165" t="s">
        <v>113</v>
      </c>
      <c r="E193" s="534">
        <v>15</v>
      </c>
      <c r="F193" s="780" t="s">
        <v>114</v>
      </c>
      <c r="G193" s="1167"/>
      <c r="H193" s="1168">
        <v>25</v>
      </c>
      <c r="I193" s="1225" t="s">
        <v>107</v>
      </c>
      <c r="J193" s="1225" t="s">
        <v>103</v>
      </c>
      <c r="K193" s="1201">
        <f>AB193</f>
        <v>0</v>
      </c>
      <c r="L193" s="1169" t="s">
        <v>108</v>
      </c>
      <c r="M193" s="1171">
        <v>0.25</v>
      </c>
      <c r="N193" s="14" t="s">
        <v>49</v>
      </c>
      <c r="O193" s="16">
        <v>0.25</v>
      </c>
      <c r="P193" s="16">
        <v>0.5</v>
      </c>
      <c r="Q193" s="16">
        <v>0.75</v>
      </c>
      <c r="R193" s="18">
        <v>1</v>
      </c>
      <c r="S193" s="121">
        <f>SUM(O193:O193)*M193</f>
        <v>6.25E-2</v>
      </c>
      <c r="T193" s="122">
        <f>SUM(P193:P193)*M193</f>
        <v>0.125</v>
      </c>
      <c r="U193" s="122">
        <f>SUM(Q193:Q193)*M193</f>
        <v>0.1875</v>
      </c>
      <c r="V193" s="122">
        <f>SUM(R193:R193)*M193</f>
        <v>0.25</v>
      </c>
      <c r="W193" s="123">
        <f t="shared" si="138"/>
        <v>0.25</v>
      </c>
      <c r="X193" s="334">
        <f>+S194+S196+S198+S200</f>
        <v>0</v>
      </c>
      <c r="Y193" s="313">
        <f>+T194+T196+T198+T200</f>
        <v>0</v>
      </c>
      <c r="Z193" s="315">
        <f>+U194+U196+U198+U200</f>
        <v>0</v>
      </c>
      <c r="AA193" s="317">
        <f>+V194+V196+V198+V200</f>
        <v>0</v>
      </c>
      <c r="AB193" s="317">
        <f>+W194+W196+W198+W200</f>
        <v>0</v>
      </c>
      <c r="AC193" s="929"/>
      <c r="AD193" s="777" t="s">
        <v>100</v>
      </c>
      <c r="AE193" s="277" t="str">
        <f t="shared" ref="AE193" si="154">+IF(O194&gt;O193,"SUPERADA",IF(O194=O193,"EQUILIBRADA",IF(O194&lt;O193,"PARA MEJORAR")))</f>
        <v>PARA MEJORAR</v>
      </c>
      <c r="AF193" s="270" t="str">
        <f>IF(COUNTIF(AE193:AE200,"PARA MEJORAR")&gt;=1,"PARA MEJORAR","BIEN")</f>
        <v>PARA MEJORAR</v>
      </c>
      <c r="AG193" s="1163">
        <v>12</v>
      </c>
      <c r="AH193" s="781"/>
      <c r="AI193" s="1398"/>
      <c r="AJ193" s="92"/>
      <c r="AK193" s="93"/>
      <c r="AL193" s="93"/>
      <c r="AM193" s="93"/>
      <c r="AN193" s="93"/>
      <c r="AO193" s="94"/>
    </row>
    <row r="194" spans="1:41" ht="39.950000000000003" customHeight="1" thickBot="1" x14ac:dyDescent="0.25">
      <c r="A194" s="1159"/>
      <c r="B194" s="1161"/>
      <c r="C194" s="1164"/>
      <c r="D194" s="1166"/>
      <c r="E194" s="535"/>
      <c r="F194" s="781"/>
      <c r="G194" s="1167"/>
      <c r="H194" s="785"/>
      <c r="I194" s="787"/>
      <c r="J194" s="787"/>
      <c r="K194" s="794"/>
      <c r="L194" s="377"/>
      <c r="M194" s="379"/>
      <c r="N194" s="23" t="s">
        <v>53</v>
      </c>
      <c r="O194" s="25">
        <v>0</v>
      </c>
      <c r="P194" s="25">
        <v>0</v>
      </c>
      <c r="Q194" s="25">
        <v>0</v>
      </c>
      <c r="R194" s="56">
        <v>0</v>
      </c>
      <c r="S194" s="124">
        <f>SUM(O194:O194)*M193</f>
        <v>0</v>
      </c>
      <c r="T194" s="125">
        <f>SUM(P194:P194)*M193</f>
        <v>0</v>
      </c>
      <c r="U194" s="125">
        <f>SUM(Q194:Q194)*M193</f>
        <v>0</v>
      </c>
      <c r="V194" s="125">
        <f>SUM(R194:R194)*M193</f>
        <v>0</v>
      </c>
      <c r="W194" s="126">
        <f t="shared" si="138"/>
        <v>0</v>
      </c>
      <c r="X194" s="335"/>
      <c r="Y194" s="314"/>
      <c r="Z194" s="316"/>
      <c r="AA194" s="318"/>
      <c r="AB194" s="318"/>
      <c r="AC194" s="929"/>
      <c r="AD194" s="778"/>
      <c r="AE194" s="279"/>
      <c r="AF194" s="271"/>
      <c r="AG194" s="1164"/>
      <c r="AH194" s="781"/>
      <c r="AI194" s="1398"/>
      <c r="AJ194" s="248"/>
      <c r="AK194" s="249"/>
      <c r="AL194" s="249"/>
      <c r="AM194" s="249"/>
      <c r="AN194" s="249"/>
      <c r="AO194" s="250"/>
    </row>
    <row r="195" spans="1:41" ht="39.950000000000003" customHeight="1" x14ac:dyDescent="0.2">
      <c r="A195" s="1159"/>
      <c r="B195" s="1161"/>
      <c r="C195" s="1164"/>
      <c r="D195" s="1166"/>
      <c r="E195" s="535"/>
      <c r="F195" s="781"/>
      <c r="G195" s="1167"/>
      <c r="H195" s="785"/>
      <c r="I195" s="787"/>
      <c r="J195" s="787"/>
      <c r="K195" s="794"/>
      <c r="L195" s="790" t="s">
        <v>110</v>
      </c>
      <c r="M195" s="791">
        <v>0.25</v>
      </c>
      <c r="N195" s="44" t="s">
        <v>49</v>
      </c>
      <c r="O195" s="66">
        <v>0.25</v>
      </c>
      <c r="P195" s="66">
        <v>0.5</v>
      </c>
      <c r="Q195" s="66">
        <v>0.75</v>
      </c>
      <c r="R195" s="67">
        <v>1</v>
      </c>
      <c r="S195" s="127">
        <f>SUM(O195:O195)*M195</f>
        <v>6.25E-2</v>
      </c>
      <c r="T195" s="128">
        <f>SUM(P195:P195)*M195</f>
        <v>0.125</v>
      </c>
      <c r="U195" s="128">
        <f>SUM(Q195:Q195)*M195</f>
        <v>0.1875</v>
      </c>
      <c r="V195" s="128">
        <f>SUM(R195:R195)*M195</f>
        <v>0.25</v>
      </c>
      <c r="W195" s="129">
        <f t="shared" si="138"/>
        <v>0.25</v>
      </c>
      <c r="X195" s="335"/>
      <c r="Y195" s="314"/>
      <c r="Z195" s="316"/>
      <c r="AA195" s="318"/>
      <c r="AB195" s="318"/>
      <c r="AC195" s="929"/>
      <c r="AD195" s="778"/>
      <c r="AE195" s="277" t="str">
        <f t="shared" ref="AE195" si="155">+IF(O196&gt;O195,"SUPERADA",IF(O196=O195,"EQUILIBRADA",IF(O196&lt;O195,"PARA MEJORAR")))</f>
        <v>PARA MEJORAR</v>
      </c>
      <c r="AF195" s="271"/>
      <c r="AG195" s="1164"/>
      <c r="AH195" s="781"/>
      <c r="AI195" s="1398"/>
      <c r="AJ195" s="248"/>
      <c r="AK195" s="249"/>
      <c r="AL195" s="249"/>
      <c r="AM195" s="249"/>
      <c r="AN195" s="249"/>
      <c r="AO195" s="250"/>
    </row>
    <row r="196" spans="1:41" ht="39.950000000000003" customHeight="1" thickBot="1" x14ac:dyDescent="0.25">
      <c r="A196" s="1159"/>
      <c r="B196" s="1161"/>
      <c r="C196" s="1164"/>
      <c r="D196" s="1166"/>
      <c r="E196" s="535"/>
      <c r="F196" s="781"/>
      <c r="G196" s="1167"/>
      <c r="H196" s="785"/>
      <c r="I196" s="787"/>
      <c r="J196" s="787"/>
      <c r="K196" s="794"/>
      <c r="L196" s="377"/>
      <c r="M196" s="379"/>
      <c r="N196" s="23" t="s">
        <v>53</v>
      </c>
      <c r="O196" s="25">
        <v>0</v>
      </c>
      <c r="P196" s="25">
        <v>0</v>
      </c>
      <c r="Q196" s="25">
        <v>0</v>
      </c>
      <c r="R196" s="56">
        <v>0</v>
      </c>
      <c r="S196" s="124">
        <f>SUM(O196:O196)*M195</f>
        <v>0</v>
      </c>
      <c r="T196" s="125">
        <f>SUM(P196:P196)*M195</f>
        <v>0</v>
      </c>
      <c r="U196" s="125">
        <f>SUM(Q196:Q196)*M195</f>
        <v>0</v>
      </c>
      <c r="V196" s="125">
        <f>SUM(R196:R196)*M195</f>
        <v>0</v>
      </c>
      <c r="W196" s="126">
        <f t="shared" si="138"/>
        <v>0</v>
      </c>
      <c r="X196" s="335"/>
      <c r="Y196" s="314"/>
      <c r="Z196" s="316"/>
      <c r="AA196" s="318"/>
      <c r="AB196" s="318"/>
      <c r="AC196" s="929"/>
      <c r="AD196" s="778"/>
      <c r="AE196" s="279"/>
      <c r="AF196" s="271"/>
      <c r="AG196" s="1164"/>
      <c r="AH196" s="781"/>
      <c r="AI196" s="1398"/>
      <c r="AJ196" s="248"/>
      <c r="AK196" s="249"/>
      <c r="AL196" s="249"/>
      <c r="AM196" s="249"/>
      <c r="AN196" s="249"/>
      <c r="AO196" s="250"/>
    </row>
    <row r="197" spans="1:41" ht="39.950000000000003" customHeight="1" x14ac:dyDescent="0.2">
      <c r="A197" s="1159"/>
      <c r="B197" s="1161"/>
      <c r="C197" s="1164"/>
      <c r="D197" s="1166"/>
      <c r="E197" s="535"/>
      <c r="F197" s="781"/>
      <c r="G197" s="1167"/>
      <c r="H197" s="785"/>
      <c r="I197" s="787"/>
      <c r="J197" s="787"/>
      <c r="K197" s="794"/>
      <c r="L197" s="790" t="s">
        <v>111</v>
      </c>
      <c r="M197" s="791">
        <v>0.25</v>
      </c>
      <c r="N197" s="44" t="s">
        <v>49</v>
      </c>
      <c r="O197" s="66">
        <v>0.25</v>
      </c>
      <c r="P197" s="66">
        <v>0.5</v>
      </c>
      <c r="Q197" s="66">
        <v>0.75</v>
      </c>
      <c r="R197" s="67">
        <v>1</v>
      </c>
      <c r="S197" s="127">
        <f>SUM(O197:O197)*M197</f>
        <v>6.25E-2</v>
      </c>
      <c r="T197" s="128">
        <f>SUM(P197:P197)*M197</f>
        <v>0.125</v>
      </c>
      <c r="U197" s="128">
        <f>SUM(Q197:Q197)*M197</f>
        <v>0.1875</v>
      </c>
      <c r="V197" s="128">
        <f>SUM(R197:R197)*M197</f>
        <v>0.25</v>
      </c>
      <c r="W197" s="129">
        <f t="shared" si="138"/>
        <v>0.25</v>
      </c>
      <c r="X197" s="335"/>
      <c r="Y197" s="314"/>
      <c r="Z197" s="316"/>
      <c r="AA197" s="318"/>
      <c r="AB197" s="318"/>
      <c r="AC197" s="929"/>
      <c r="AD197" s="778"/>
      <c r="AE197" s="277" t="str">
        <f t="shared" ref="AE197" si="156">+IF(O198&gt;O197,"SUPERADA",IF(O198=O197,"EQUILIBRADA",IF(O198&lt;O197,"PARA MEJORAR")))</f>
        <v>PARA MEJORAR</v>
      </c>
      <c r="AF197" s="271"/>
      <c r="AG197" s="1164"/>
      <c r="AH197" s="781"/>
      <c r="AI197" s="1398"/>
      <c r="AJ197" s="248"/>
      <c r="AK197" s="249"/>
      <c r="AL197" s="249"/>
      <c r="AM197" s="249"/>
      <c r="AN197" s="249"/>
      <c r="AO197" s="250"/>
    </row>
    <row r="198" spans="1:41" ht="39.950000000000003" customHeight="1" thickBot="1" x14ac:dyDescent="0.25">
      <c r="A198" s="1159"/>
      <c r="B198" s="1161"/>
      <c r="C198" s="1164"/>
      <c r="D198" s="1166"/>
      <c r="E198" s="535"/>
      <c r="F198" s="781"/>
      <c r="G198" s="1167"/>
      <c r="H198" s="785"/>
      <c r="I198" s="787"/>
      <c r="J198" s="787"/>
      <c r="K198" s="794"/>
      <c r="L198" s="377"/>
      <c r="M198" s="379"/>
      <c r="N198" s="23" t="s">
        <v>53</v>
      </c>
      <c r="O198" s="25">
        <v>0</v>
      </c>
      <c r="P198" s="25">
        <v>0</v>
      </c>
      <c r="Q198" s="25">
        <v>0</v>
      </c>
      <c r="R198" s="56">
        <v>0</v>
      </c>
      <c r="S198" s="124">
        <f>SUM(O198:O198)*M197</f>
        <v>0</v>
      </c>
      <c r="T198" s="125">
        <f>SUM(P198:P198)*M197</f>
        <v>0</v>
      </c>
      <c r="U198" s="125">
        <f>SUM(Q198:Q198)*M197</f>
        <v>0</v>
      </c>
      <c r="V198" s="125">
        <f>SUM(R198:R198)*M197</f>
        <v>0</v>
      </c>
      <c r="W198" s="126">
        <f t="shared" si="138"/>
        <v>0</v>
      </c>
      <c r="X198" s="335"/>
      <c r="Y198" s="314"/>
      <c r="Z198" s="316"/>
      <c r="AA198" s="318"/>
      <c r="AB198" s="318"/>
      <c r="AC198" s="929"/>
      <c r="AD198" s="778"/>
      <c r="AE198" s="279"/>
      <c r="AF198" s="271"/>
      <c r="AG198" s="1164"/>
      <c r="AH198" s="781"/>
      <c r="AI198" s="1398"/>
      <c r="AJ198" s="248"/>
      <c r="AK198" s="249"/>
      <c r="AL198" s="249"/>
      <c r="AM198" s="249"/>
      <c r="AN198" s="249"/>
      <c r="AO198" s="250"/>
    </row>
    <row r="199" spans="1:41" ht="39.950000000000003" customHeight="1" x14ac:dyDescent="0.2">
      <c r="A199" s="1159"/>
      <c r="B199" s="1161"/>
      <c r="C199" s="1164"/>
      <c r="D199" s="1166"/>
      <c r="E199" s="535"/>
      <c r="F199" s="781"/>
      <c r="G199" s="1167"/>
      <c r="H199" s="785"/>
      <c r="I199" s="787"/>
      <c r="J199" s="787"/>
      <c r="K199" s="794"/>
      <c r="L199" s="790" t="s">
        <v>112</v>
      </c>
      <c r="M199" s="791">
        <v>0.25</v>
      </c>
      <c r="N199" s="44" t="s">
        <v>49</v>
      </c>
      <c r="O199" s="66">
        <v>0.25</v>
      </c>
      <c r="P199" s="66">
        <v>0.5</v>
      </c>
      <c r="Q199" s="66">
        <v>0.75</v>
      </c>
      <c r="R199" s="67">
        <v>1</v>
      </c>
      <c r="S199" s="127">
        <f>SUM(O199:O199)*M199</f>
        <v>6.25E-2</v>
      </c>
      <c r="T199" s="128">
        <f>SUM(P199:P199)*M199</f>
        <v>0.125</v>
      </c>
      <c r="U199" s="128">
        <f>SUM(Q199:Q199)*M199</f>
        <v>0.1875</v>
      </c>
      <c r="V199" s="128">
        <f>SUM(R199:R199)*M199</f>
        <v>0.25</v>
      </c>
      <c r="W199" s="129">
        <f t="shared" si="138"/>
        <v>0.25</v>
      </c>
      <c r="X199" s="335"/>
      <c r="Y199" s="314"/>
      <c r="Z199" s="316"/>
      <c r="AA199" s="318"/>
      <c r="AB199" s="318"/>
      <c r="AC199" s="929"/>
      <c r="AD199" s="778"/>
      <c r="AE199" s="277" t="str">
        <f t="shared" ref="AE199" si="157">+IF(O200&gt;O199,"SUPERADA",IF(O200=O199,"EQUILIBRADA",IF(O200&lt;O199,"PARA MEJORAR")))</f>
        <v>PARA MEJORAR</v>
      </c>
      <c r="AF199" s="271"/>
      <c r="AG199" s="1164"/>
      <c r="AH199" s="781"/>
      <c r="AI199" s="1398"/>
      <c r="AJ199" s="248"/>
      <c r="AK199" s="249"/>
      <c r="AL199" s="249"/>
      <c r="AM199" s="249"/>
      <c r="AN199" s="249"/>
      <c r="AO199" s="250"/>
    </row>
    <row r="200" spans="1:41" ht="39.950000000000003" customHeight="1" thickBot="1" x14ac:dyDescent="0.25">
      <c r="A200" s="1159"/>
      <c r="B200" s="1161"/>
      <c r="C200" s="1164"/>
      <c r="D200" s="1166"/>
      <c r="E200" s="535"/>
      <c r="F200" s="781"/>
      <c r="G200" s="1167"/>
      <c r="H200" s="786"/>
      <c r="I200" s="788"/>
      <c r="J200" s="788"/>
      <c r="K200" s="795"/>
      <c r="L200" s="792"/>
      <c r="M200" s="793"/>
      <c r="N200" s="45" t="s">
        <v>53</v>
      </c>
      <c r="O200" s="47">
        <v>0</v>
      </c>
      <c r="P200" s="47">
        <v>0</v>
      </c>
      <c r="Q200" s="47">
        <v>0</v>
      </c>
      <c r="R200" s="59">
        <v>0</v>
      </c>
      <c r="S200" s="158">
        <f>SUM(O200:O200)*M199</f>
        <v>0</v>
      </c>
      <c r="T200" s="159">
        <f>SUM(P200:P200)*M199</f>
        <v>0</v>
      </c>
      <c r="U200" s="159">
        <f>SUM(Q200:Q200)*M199</f>
        <v>0</v>
      </c>
      <c r="V200" s="159">
        <f>SUM(R200:R200)*M199</f>
        <v>0</v>
      </c>
      <c r="W200" s="160">
        <f t="shared" si="138"/>
        <v>0</v>
      </c>
      <c r="X200" s="335"/>
      <c r="Y200" s="314"/>
      <c r="Z200" s="316"/>
      <c r="AA200" s="318"/>
      <c r="AB200" s="318"/>
      <c r="AC200" s="929"/>
      <c r="AD200" s="778"/>
      <c r="AE200" s="279"/>
      <c r="AF200" s="271"/>
      <c r="AG200" s="1164"/>
      <c r="AH200" s="781"/>
      <c r="AI200" s="1398"/>
      <c r="AJ200" s="248"/>
      <c r="AK200" s="249"/>
      <c r="AL200" s="249"/>
      <c r="AM200" s="249"/>
      <c r="AN200" s="249"/>
      <c r="AO200" s="250"/>
    </row>
    <row r="201" spans="1:41" ht="39.950000000000003" customHeight="1" x14ac:dyDescent="0.2">
      <c r="A201" s="1159"/>
      <c r="B201" s="1161"/>
      <c r="C201" s="1163">
        <v>13</v>
      </c>
      <c r="D201" s="1165" t="s">
        <v>122</v>
      </c>
      <c r="E201" s="534">
        <v>16</v>
      </c>
      <c r="F201" s="780" t="s">
        <v>123</v>
      </c>
      <c r="G201" s="1219" t="s">
        <v>124</v>
      </c>
      <c r="H201" s="1221">
        <v>26</v>
      </c>
      <c r="I201" s="1199" t="s">
        <v>125</v>
      </c>
      <c r="J201" s="1199" t="s">
        <v>126</v>
      </c>
      <c r="K201" s="1201">
        <v>0</v>
      </c>
      <c r="L201" s="1169" t="s">
        <v>127</v>
      </c>
      <c r="M201" s="1171">
        <v>0.25</v>
      </c>
      <c r="N201" s="14" t="s">
        <v>49</v>
      </c>
      <c r="O201" s="15">
        <v>0.18</v>
      </c>
      <c r="P201" s="16">
        <v>0.45</v>
      </c>
      <c r="Q201" s="16">
        <v>0.72</v>
      </c>
      <c r="R201" s="18">
        <v>1</v>
      </c>
      <c r="S201" s="133">
        <f>SUM(O201:O201)*M201</f>
        <v>4.4999999999999998E-2</v>
      </c>
      <c r="T201" s="134">
        <f>SUM(P201:P201)*M201</f>
        <v>0.1125</v>
      </c>
      <c r="U201" s="134">
        <f>SUM(Q201:Q201)*M201</f>
        <v>0.18</v>
      </c>
      <c r="V201" s="134">
        <f>SUM(R201:R201)*M201</f>
        <v>0.25</v>
      </c>
      <c r="W201" s="135">
        <f t="shared" si="138"/>
        <v>0.25</v>
      </c>
      <c r="X201" s="334">
        <f>+S202+S204+S206+S208</f>
        <v>0</v>
      </c>
      <c r="Y201" s="313">
        <f>+T202+T204+T206+T208</f>
        <v>0</v>
      </c>
      <c r="Z201" s="315">
        <f>+U202+U204+U206+U208</f>
        <v>0</v>
      </c>
      <c r="AA201" s="317">
        <f>+V202+V204+V206+V208</f>
        <v>0</v>
      </c>
      <c r="AB201" s="317">
        <f>+W202+W204+W206+W208</f>
        <v>0</v>
      </c>
      <c r="AC201" s="929"/>
      <c r="AD201" s="777" t="s">
        <v>51</v>
      </c>
      <c r="AE201" s="277" t="str">
        <f t="shared" ref="AE201" si="158">+IF(O202&gt;O201,"SUPERADA",IF(O202=O201,"EQUILIBRADA",IF(O202&lt;O201,"PARA MEJORAR")))</f>
        <v>PARA MEJORAR</v>
      </c>
      <c r="AF201" s="270" t="str">
        <f>IF(COUNTIF(AE201:AE208,"PARA MEJORAR")&gt;=1,"PARA MEJORAR","BIEN")</f>
        <v>PARA MEJORAR</v>
      </c>
      <c r="AG201" s="1163">
        <v>13</v>
      </c>
      <c r="AH201" s="781"/>
      <c r="AI201" s="1398"/>
      <c r="AJ201" s="92"/>
      <c r="AK201" s="93"/>
      <c r="AL201" s="93"/>
      <c r="AM201" s="93"/>
      <c r="AN201" s="93"/>
      <c r="AO201" s="94"/>
    </row>
    <row r="202" spans="1:41" ht="39.950000000000003" customHeight="1" thickBot="1" x14ac:dyDescent="0.25">
      <c r="A202" s="1159"/>
      <c r="B202" s="1161"/>
      <c r="C202" s="1164"/>
      <c r="D202" s="1166"/>
      <c r="E202" s="535"/>
      <c r="F202" s="781"/>
      <c r="G202" s="1220"/>
      <c r="H202" s="1222"/>
      <c r="I202" s="1200"/>
      <c r="J202" s="1200"/>
      <c r="K202" s="794"/>
      <c r="L202" s="377"/>
      <c r="M202" s="379"/>
      <c r="N202" s="23" t="s">
        <v>53</v>
      </c>
      <c r="O202" s="24">
        <v>0</v>
      </c>
      <c r="P202" s="25">
        <v>0</v>
      </c>
      <c r="Q202" s="25">
        <v>0</v>
      </c>
      <c r="R202" s="56">
        <v>0</v>
      </c>
      <c r="S202" s="124">
        <f>SUM(O202:O202)*M201</f>
        <v>0</v>
      </c>
      <c r="T202" s="125">
        <f>SUM(P202:P202)*M201</f>
        <v>0</v>
      </c>
      <c r="U202" s="125">
        <f>SUM(Q202:Q202)*M201</f>
        <v>0</v>
      </c>
      <c r="V202" s="125">
        <f>SUM(R202:R202)*M201</f>
        <v>0</v>
      </c>
      <c r="W202" s="126">
        <f t="shared" si="138"/>
        <v>0</v>
      </c>
      <c r="X202" s="335"/>
      <c r="Y202" s="314"/>
      <c r="Z202" s="316"/>
      <c r="AA202" s="318"/>
      <c r="AB202" s="318"/>
      <c r="AC202" s="929"/>
      <c r="AD202" s="778"/>
      <c r="AE202" s="279"/>
      <c r="AF202" s="271"/>
      <c r="AG202" s="1164"/>
      <c r="AH202" s="781"/>
      <c r="AI202" s="1398"/>
      <c r="AJ202" s="248"/>
      <c r="AK202" s="249"/>
      <c r="AL202" s="249"/>
      <c r="AM202" s="249"/>
      <c r="AN202" s="249"/>
      <c r="AO202" s="250"/>
    </row>
    <row r="203" spans="1:41" ht="39.950000000000003" customHeight="1" x14ac:dyDescent="0.2">
      <c r="A203" s="1159"/>
      <c r="B203" s="1161"/>
      <c r="C203" s="1164"/>
      <c r="D203" s="1166"/>
      <c r="E203" s="535"/>
      <c r="F203" s="781"/>
      <c r="G203" s="1220"/>
      <c r="H203" s="1222"/>
      <c r="I203" s="1200"/>
      <c r="J203" s="1200"/>
      <c r="K203" s="794"/>
      <c r="L203" s="790" t="s">
        <v>128</v>
      </c>
      <c r="M203" s="791">
        <v>0.25</v>
      </c>
      <c r="N203" s="44" t="s">
        <v>49</v>
      </c>
      <c r="O203" s="90">
        <v>0</v>
      </c>
      <c r="P203" s="66">
        <v>0</v>
      </c>
      <c r="Q203" s="66">
        <v>0</v>
      </c>
      <c r="R203" s="67">
        <v>1</v>
      </c>
      <c r="S203" s="127">
        <f>SUM(O203:O203)*M203</f>
        <v>0</v>
      </c>
      <c r="T203" s="128">
        <f>SUM(P203:P203)*M203</f>
        <v>0</v>
      </c>
      <c r="U203" s="128">
        <f>SUM(Q203:Q203)*M203</f>
        <v>0</v>
      </c>
      <c r="V203" s="128">
        <f>SUM(R203:R203)*M203</f>
        <v>0.25</v>
      </c>
      <c r="W203" s="129">
        <f t="shared" si="138"/>
        <v>0.25</v>
      </c>
      <c r="X203" s="335"/>
      <c r="Y203" s="314"/>
      <c r="Z203" s="316"/>
      <c r="AA203" s="318"/>
      <c r="AB203" s="318"/>
      <c r="AC203" s="929"/>
      <c r="AD203" s="778"/>
      <c r="AE203" s="277" t="str">
        <f t="shared" ref="AE203" si="159">+IF(O204&gt;O203,"SUPERADA",IF(O204=O203,"EQUILIBRADA",IF(O204&lt;O203,"PARA MEJORAR")))</f>
        <v>EQUILIBRADA</v>
      </c>
      <c r="AF203" s="271"/>
      <c r="AG203" s="1164"/>
      <c r="AH203" s="781"/>
      <c r="AI203" s="1398"/>
      <c r="AJ203" s="248"/>
      <c r="AK203" s="249"/>
      <c r="AL203" s="249"/>
      <c r="AM203" s="249"/>
      <c r="AN203" s="249"/>
      <c r="AO203" s="250"/>
    </row>
    <row r="204" spans="1:41" ht="39.950000000000003" customHeight="1" thickBot="1" x14ac:dyDescent="0.25">
      <c r="A204" s="1159"/>
      <c r="B204" s="1161"/>
      <c r="C204" s="1164"/>
      <c r="D204" s="1166"/>
      <c r="E204" s="535"/>
      <c r="F204" s="781"/>
      <c r="G204" s="1220"/>
      <c r="H204" s="1222"/>
      <c r="I204" s="1200"/>
      <c r="J204" s="1200"/>
      <c r="K204" s="794"/>
      <c r="L204" s="377"/>
      <c r="M204" s="379"/>
      <c r="N204" s="23" t="s">
        <v>53</v>
      </c>
      <c r="O204" s="24">
        <v>0</v>
      </c>
      <c r="P204" s="25">
        <v>0</v>
      </c>
      <c r="Q204" s="25">
        <v>0</v>
      </c>
      <c r="R204" s="56">
        <v>0</v>
      </c>
      <c r="S204" s="124">
        <f>SUM(O204:O204)*M203</f>
        <v>0</v>
      </c>
      <c r="T204" s="125">
        <f>SUM(P204:P204)*M203</f>
        <v>0</v>
      </c>
      <c r="U204" s="125">
        <f>SUM(Q204:Q204)*M203</f>
        <v>0</v>
      </c>
      <c r="V204" s="125">
        <f>SUM(R204:R204)*M203</f>
        <v>0</v>
      </c>
      <c r="W204" s="126">
        <f t="shared" si="138"/>
        <v>0</v>
      </c>
      <c r="X204" s="335"/>
      <c r="Y204" s="314"/>
      <c r="Z204" s="316"/>
      <c r="AA204" s="318"/>
      <c r="AB204" s="318"/>
      <c r="AC204" s="929"/>
      <c r="AD204" s="778"/>
      <c r="AE204" s="279"/>
      <c r="AF204" s="271"/>
      <c r="AG204" s="1164"/>
      <c r="AH204" s="781"/>
      <c r="AI204" s="1398"/>
      <c r="AJ204" s="248"/>
      <c r="AK204" s="249"/>
      <c r="AL204" s="249"/>
      <c r="AM204" s="249"/>
      <c r="AN204" s="249"/>
      <c r="AO204" s="250"/>
    </row>
    <row r="205" spans="1:41" ht="39.950000000000003" customHeight="1" x14ac:dyDescent="0.2">
      <c r="A205" s="1159"/>
      <c r="B205" s="1161"/>
      <c r="C205" s="1164"/>
      <c r="D205" s="1166"/>
      <c r="E205" s="535"/>
      <c r="F205" s="781"/>
      <c r="G205" s="1220"/>
      <c r="H205" s="1222"/>
      <c r="I205" s="1200"/>
      <c r="J205" s="1200"/>
      <c r="K205" s="794"/>
      <c r="L205" s="790" t="s">
        <v>129</v>
      </c>
      <c r="M205" s="791">
        <v>0.25</v>
      </c>
      <c r="N205" s="44" t="s">
        <v>49</v>
      </c>
      <c r="O205" s="90">
        <v>0</v>
      </c>
      <c r="P205" s="66">
        <v>0</v>
      </c>
      <c r="Q205" s="66">
        <v>0</v>
      </c>
      <c r="R205" s="67">
        <v>1</v>
      </c>
      <c r="S205" s="127">
        <f>SUM(O205:O205)*M205</f>
        <v>0</v>
      </c>
      <c r="T205" s="128">
        <f>SUM(P205:P205)*M205</f>
        <v>0</v>
      </c>
      <c r="U205" s="128">
        <f>SUM(Q205:Q205)*M205</f>
        <v>0</v>
      </c>
      <c r="V205" s="128">
        <f>SUM(R205:R205)*M205</f>
        <v>0.25</v>
      </c>
      <c r="W205" s="129">
        <f t="shared" si="138"/>
        <v>0.25</v>
      </c>
      <c r="X205" s="335"/>
      <c r="Y205" s="314"/>
      <c r="Z205" s="316"/>
      <c r="AA205" s="318"/>
      <c r="AB205" s="318"/>
      <c r="AC205" s="929"/>
      <c r="AD205" s="778"/>
      <c r="AE205" s="277" t="str">
        <f t="shared" ref="AE205" si="160">+IF(O206&gt;O205,"SUPERADA",IF(O206=O205,"EQUILIBRADA",IF(O206&lt;O205,"PARA MEJORAR")))</f>
        <v>EQUILIBRADA</v>
      </c>
      <c r="AF205" s="271"/>
      <c r="AG205" s="1164"/>
      <c r="AH205" s="781"/>
      <c r="AI205" s="1398"/>
      <c r="AJ205" s="248"/>
      <c r="AK205" s="249"/>
      <c r="AL205" s="249"/>
      <c r="AM205" s="249"/>
      <c r="AN205" s="249"/>
      <c r="AO205" s="250"/>
    </row>
    <row r="206" spans="1:41" ht="39.950000000000003" customHeight="1" thickBot="1" x14ac:dyDescent="0.25">
      <c r="A206" s="1159"/>
      <c r="B206" s="1161"/>
      <c r="C206" s="1164"/>
      <c r="D206" s="1166"/>
      <c r="E206" s="535"/>
      <c r="F206" s="781"/>
      <c r="G206" s="1220"/>
      <c r="H206" s="1222"/>
      <c r="I206" s="1200"/>
      <c r="J206" s="1200"/>
      <c r="K206" s="794"/>
      <c r="L206" s="377"/>
      <c r="M206" s="379"/>
      <c r="N206" s="23" t="s">
        <v>53</v>
      </c>
      <c r="O206" s="24">
        <v>0</v>
      </c>
      <c r="P206" s="25">
        <v>0</v>
      </c>
      <c r="Q206" s="25">
        <v>0</v>
      </c>
      <c r="R206" s="56">
        <v>0</v>
      </c>
      <c r="S206" s="124">
        <f>SUM(O206:O206)*M205</f>
        <v>0</v>
      </c>
      <c r="T206" s="125">
        <f>SUM(P206:P206)*M205</f>
        <v>0</v>
      </c>
      <c r="U206" s="125">
        <f>SUM(Q206:Q206)*M205</f>
        <v>0</v>
      </c>
      <c r="V206" s="125">
        <f>SUM(R206:R206)*M205</f>
        <v>0</v>
      </c>
      <c r="W206" s="126">
        <f t="shared" si="138"/>
        <v>0</v>
      </c>
      <c r="X206" s="335"/>
      <c r="Y206" s="314"/>
      <c r="Z206" s="316"/>
      <c r="AA206" s="318"/>
      <c r="AB206" s="318"/>
      <c r="AC206" s="929"/>
      <c r="AD206" s="778"/>
      <c r="AE206" s="279"/>
      <c r="AF206" s="271"/>
      <c r="AG206" s="1164"/>
      <c r="AH206" s="781"/>
      <c r="AI206" s="1398"/>
      <c r="AJ206" s="248"/>
      <c r="AK206" s="249"/>
      <c r="AL206" s="249"/>
      <c r="AM206" s="249"/>
      <c r="AN206" s="249"/>
      <c r="AO206" s="250"/>
    </row>
    <row r="207" spans="1:41" ht="39.950000000000003" customHeight="1" x14ac:dyDescent="0.2">
      <c r="A207" s="1159"/>
      <c r="B207" s="1161"/>
      <c r="C207" s="1164"/>
      <c r="D207" s="1166"/>
      <c r="E207" s="535"/>
      <c r="F207" s="781"/>
      <c r="G207" s="1220"/>
      <c r="H207" s="1222"/>
      <c r="I207" s="1200"/>
      <c r="J207" s="1200"/>
      <c r="K207" s="794"/>
      <c r="L207" s="790" t="s">
        <v>130</v>
      </c>
      <c r="M207" s="791">
        <v>0.25</v>
      </c>
      <c r="N207" s="44" t="s">
        <v>49</v>
      </c>
      <c r="O207" s="90">
        <v>0</v>
      </c>
      <c r="P207" s="66">
        <v>0</v>
      </c>
      <c r="Q207" s="66">
        <v>0</v>
      </c>
      <c r="R207" s="67">
        <v>1</v>
      </c>
      <c r="S207" s="127">
        <f>SUM(O207:O207)*M207</f>
        <v>0</v>
      </c>
      <c r="T207" s="128">
        <f>SUM(P207:P207)*M207</f>
        <v>0</v>
      </c>
      <c r="U207" s="128">
        <f>SUM(Q207:Q207)*M207</f>
        <v>0</v>
      </c>
      <c r="V207" s="128">
        <f>SUM(R207:R207)*M207</f>
        <v>0.25</v>
      </c>
      <c r="W207" s="129">
        <f t="shared" si="138"/>
        <v>0.25</v>
      </c>
      <c r="X207" s="335"/>
      <c r="Y207" s="314"/>
      <c r="Z207" s="316"/>
      <c r="AA207" s="318"/>
      <c r="AB207" s="318"/>
      <c r="AC207" s="929"/>
      <c r="AD207" s="778"/>
      <c r="AE207" s="277" t="str">
        <f t="shared" ref="AE207" si="161">+IF(O208&gt;O207,"SUPERADA",IF(O208=O207,"EQUILIBRADA",IF(O208&lt;O207,"PARA MEJORAR")))</f>
        <v>EQUILIBRADA</v>
      </c>
      <c r="AF207" s="271"/>
      <c r="AG207" s="1164"/>
      <c r="AH207" s="781"/>
      <c r="AI207" s="1398"/>
      <c r="AJ207" s="248"/>
      <c r="AK207" s="249"/>
      <c r="AL207" s="249"/>
      <c r="AM207" s="249"/>
      <c r="AN207" s="249"/>
      <c r="AO207" s="250"/>
    </row>
    <row r="208" spans="1:41" ht="39.950000000000003" customHeight="1" thickBot="1" x14ac:dyDescent="0.25">
      <c r="A208" s="1159"/>
      <c r="B208" s="1161"/>
      <c r="C208" s="1164"/>
      <c r="D208" s="1218"/>
      <c r="E208" s="536"/>
      <c r="F208" s="782"/>
      <c r="G208" s="1220"/>
      <c r="H208" s="1222"/>
      <c r="I208" s="1200"/>
      <c r="J208" s="1200"/>
      <c r="K208" s="794"/>
      <c r="L208" s="376"/>
      <c r="M208" s="378"/>
      <c r="N208" s="136" t="s">
        <v>53</v>
      </c>
      <c r="O208" s="46">
        <v>0</v>
      </c>
      <c r="P208" s="47">
        <v>0</v>
      </c>
      <c r="Q208" s="47">
        <v>0</v>
      </c>
      <c r="R208" s="59">
        <v>0</v>
      </c>
      <c r="S208" s="130">
        <f>SUM(O208:O208)*M207</f>
        <v>0</v>
      </c>
      <c r="T208" s="131">
        <f>SUM(P208:P208)*M207</f>
        <v>0</v>
      </c>
      <c r="U208" s="131">
        <f>SUM(Q208:Q208)*M207</f>
        <v>0</v>
      </c>
      <c r="V208" s="131">
        <f>SUM(R208:R208)*M207</f>
        <v>0</v>
      </c>
      <c r="W208" s="132">
        <f t="shared" si="138"/>
        <v>0</v>
      </c>
      <c r="X208" s="380"/>
      <c r="Y208" s="381"/>
      <c r="Z208" s="801"/>
      <c r="AA208" s="319"/>
      <c r="AB208" s="319"/>
      <c r="AC208" s="929"/>
      <c r="AD208" s="779"/>
      <c r="AE208" s="279"/>
      <c r="AF208" s="272"/>
      <c r="AG208" s="1164"/>
      <c r="AH208" s="781"/>
      <c r="AI208" s="1398"/>
      <c r="AJ208" s="248"/>
      <c r="AK208" s="249"/>
      <c r="AL208" s="249"/>
      <c r="AM208" s="249"/>
      <c r="AN208" s="249"/>
      <c r="AO208" s="250"/>
    </row>
    <row r="209" spans="1:41" ht="39.950000000000003" customHeight="1" x14ac:dyDescent="0.2">
      <c r="A209" s="1159"/>
      <c r="B209" s="1162"/>
      <c r="C209" s="1172">
        <v>14</v>
      </c>
      <c r="D209" s="1175" t="s">
        <v>131</v>
      </c>
      <c r="E209" s="534">
        <v>17</v>
      </c>
      <c r="F209" s="1178" t="s">
        <v>132</v>
      </c>
      <c r="G209" s="1181" t="s">
        <v>133</v>
      </c>
      <c r="H209" s="1184">
        <v>27</v>
      </c>
      <c r="I209" s="1223" t="s">
        <v>134</v>
      </c>
      <c r="J209" s="1223" t="s">
        <v>135</v>
      </c>
      <c r="K209" s="1201">
        <f>AB209</f>
        <v>0</v>
      </c>
      <c r="L209" s="1169" t="s">
        <v>136</v>
      </c>
      <c r="M209" s="1171">
        <v>0.2</v>
      </c>
      <c r="N209" s="14" t="s">
        <v>49</v>
      </c>
      <c r="O209" s="15">
        <v>1</v>
      </c>
      <c r="P209" s="16">
        <v>1</v>
      </c>
      <c r="Q209" s="16">
        <v>1</v>
      </c>
      <c r="R209" s="18">
        <v>1</v>
      </c>
      <c r="S209" s="133">
        <f>SUM(O209:O209)*M209</f>
        <v>0.2</v>
      </c>
      <c r="T209" s="134">
        <f>SUM(P209:P209)*M209</f>
        <v>0.2</v>
      </c>
      <c r="U209" s="134">
        <f>SUM(Q209:Q209)*M209</f>
        <v>0.2</v>
      </c>
      <c r="V209" s="134">
        <f>SUM(R209:R209)*M209</f>
        <v>0.2</v>
      </c>
      <c r="W209" s="135">
        <f t="shared" si="138"/>
        <v>0.2</v>
      </c>
      <c r="X209" s="334">
        <f>+S210+S212+S214</f>
        <v>0</v>
      </c>
      <c r="Y209" s="313">
        <f>+T210+T212+T214</f>
        <v>0</v>
      </c>
      <c r="Z209" s="315">
        <f>+U210+U212+U214</f>
        <v>0</v>
      </c>
      <c r="AA209" s="317">
        <f>+V210+V212+V214</f>
        <v>0</v>
      </c>
      <c r="AB209" s="317">
        <f>+W210+W212+W214</f>
        <v>0</v>
      </c>
      <c r="AC209" s="929"/>
      <c r="AD209" s="777" t="s">
        <v>137</v>
      </c>
      <c r="AE209" s="277" t="str">
        <f t="shared" ref="AE209" si="162">+IF(O210&gt;O209,"SUPERADA",IF(O210=O209,"EQUILIBRADA",IF(O210&lt;O209,"PARA MEJORAR")))</f>
        <v>PARA MEJORAR</v>
      </c>
      <c r="AF209" s="270" t="str">
        <f>IF(COUNTIF(AE209:AE214,"PARA MEJORAR")&gt;=1,"PARA MEJORAR","BIEN")</f>
        <v>PARA MEJORAR</v>
      </c>
      <c r="AG209" s="1172">
        <v>14</v>
      </c>
      <c r="AH209" s="781"/>
      <c r="AI209" s="1398"/>
      <c r="AJ209" s="92"/>
      <c r="AK209" s="93"/>
      <c r="AL209" s="93"/>
      <c r="AM209" s="93"/>
      <c r="AN209" s="93"/>
      <c r="AO209" s="94"/>
    </row>
    <row r="210" spans="1:41" ht="39.950000000000003" customHeight="1" thickBot="1" x14ac:dyDescent="0.25">
      <c r="A210" s="1159"/>
      <c r="B210" s="1162"/>
      <c r="C210" s="1173"/>
      <c r="D210" s="1176"/>
      <c r="E210" s="535"/>
      <c r="F210" s="1179"/>
      <c r="G210" s="1182"/>
      <c r="H210" s="1185"/>
      <c r="I210" s="1224"/>
      <c r="J210" s="1224"/>
      <c r="K210" s="794"/>
      <c r="L210" s="1170"/>
      <c r="M210" s="379"/>
      <c r="N210" s="23" t="s">
        <v>53</v>
      </c>
      <c r="O210" s="24">
        <v>0</v>
      </c>
      <c r="P210" s="25">
        <v>0</v>
      </c>
      <c r="Q210" s="25">
        <v>0</v>
      </c>
      <c r="R210" s="56">
        <v>0</v>
      </c>
      <c r="S210" s="124">
        <f>SUM(O210:O210)*M209</f>
        <v>0</v>
      </c>
      <c r="T210" s="125">
        <f>SUM(P210:P210)*M209</f>
        <v>0</v>
      </c>
      <c r="U210" s="125">
        <f>SUM(Q210:Q210)*M209</f>
        <v>0</v>
      </c>
      <c r="V210" s="125">
        <f>SUM(R210:R210)*M209</f>
        <v>0</v>
      </c>
      <c r="W210" s="126">
        <f t="shared" si="138"/>
        <v>0</v>
      </c>
      <c r="X210" s="335"/>
      <c r="Y210" s="314"/>
      <c r="Z210" s="316"/>
      <c r="AA210" s="318"/>
      <c r="AB210" s="318"/>
      <c r="AC210" s="929"/>
      <c r="AD210" s="778"/>
      <c r="AE210" s="279"/>
      <c r="AF210" s="271"/>
      <c r="AG210" s="1173"/>
      <c r="AH210" s="781"/>
      <c r="AI210" s="1398"/>
      <c r="AJ210" s="248"/>
      <c r="AK210" s="249"/>
      <c r="AL210" s="249"/>
      <c r="AM210" s="249"/>
      <c r="AN210" s="249"/>
      <c r="AO210" s="250"/>
    </row>
    <row r="211" spans="1:41" ht="39.950000000000003" customHeight="1" x14ac:dyDescent="0.2">
      <c r="A211" s="1159"/>
      <c r="B211" s="1162"/>
      <c r="C211" s="1173"/>
      <c r="D211" s="1176"/>
      <c r="E211" s="535"/>
      <c r="F211" s="1179"/>
      <c r="G211" s="1182"/>
      <c r="H211" s="1185"/>
      <c r="I211" s="1224"/>
      <c r="J211" s="1224"/>
      <c r="K211" s="794"/>
      <c r="L211" s="790" t="s">
        <v>138</v>
      </c>
      <c r="M211" s="791">
        <v>0.4</v>
      </c>
      <c r="N211" s="44" t="s">
        <v>49</v>
      </c>
      <c r="O211" s="90">
        <v>0.25</v>
      </c>
      <c r="P211" s="66">
        <v>0.5</v>
      </c>
      <c r="Q211" s="66">
        <v>0.75</v>
      </c>
      <c r="R211" s="67">
        <v>1</v>
      </c>
      <c r="S211" s="127">
        <f>SUM(O211:O211)*M211</f>
        <v>0.1</v>
      </c>
      <c r="T211" s="128">
        <f>SUM(P211:P211)*M211</f>
        <v>0.2</v>
      </c>
      <c r="U211" s="128">
        <f>SUM(Q211:Q211)*M211</f>
        <v>0.30000000000000004</v>
      </c>
      <c r="V211" s="128">
        <f>SUM(R211:R211)*M211</f>
        <v>0.4</v>
      </c>
      <c r="W211" s="129">
        <f t="shared" si="138"/>
        <v>0.4</v>
      </c>
      <c r="X211" s="335"/>
      <c r="Y211" s="314"/>
      <c r="Z211" s="316"/>
      <c r="AA211" s="318"/>
      <c r="AB211" s="318"/>
      <c r="AC211" s="929"/>
      <c r="AD211" s="778"/>
      <c r="AE211" s="277" t="str">
        <f t="shared" ref="AE211" si="163">+IF(O212&gt;O211,"SUPERADA",IF(O212=O211,"EQUILIBRADA",IF(O212&lt;O211,"PARA MEJORAR")))</f>
        <v>PARA MEJORAR</v>
      </c>
      <c r="AF211" s="271"/>
      <c r="AG211" s="1173"/>
      <c r="AH211" s="781"/>
      <c r="AI211" s="1398"/>
      <c r="AJ211" s="248"/>
      <c r="AK211" s="249"/>
      <c r="AL211" s="249"/>
      <c r="AM211" s="249"/>
      <c r="AN211" s="249"/>
      <c r="AO211" s="250"/>
    </row>
    <row r="212" spans="1:41" ht="39.950000000000003" customHeight="1" thickBot="1" x14ac:dyDescent="0.25">
      <c r="A212" s="1159"/>
      <c r="B212" s="1162"/>
      <c r="C212" s="1173"/>
      <c r="D212" s="1176"/>
      <c r="E212" s="535"/>
      <c r="F212" s="1179"/>
      <c r="G212" s="1182"/>
      <c r="H212" s="1185"/>
      <c r="I212" s="1224"/>
      <c r="J212" s="1224"/>
      <c r="K212" s="794"/>
      <c r="L212" s="1170"/>
      <c r="M212" s="379"/>
      <c r="N212" s="23" t="s">
        <v>53</v>
      </c>
      <c r="O212" s="24">
        <v>0</v>
      </c>
      <c r="P212" s="25">
        <v>0</v>
      </c>
      <c r="Q212" s="25">
        <v>0</v>
      </c>
      <c r="R212" s="56">
        <v>0</v>
      </c>
      <c r="S212" s="124">
        <f>SUM(O212:O212)*M211</f>
        <v>0</v>
      </c>
      <c r="T212" s="125">
        <f>SUM(P212:P212)*M211</f>
        <v>0</v>
      </c>
      <c r="U212" s="125">
        <f>SUM(Q212:Q212)*M211</f>
        <v>0</v>
      </c>
      <c r="V212" s="125">
        <f>SUM(R212:R212)*M211</f>
        <v>0</v>
      </c>
      <c r="W212" s="126">
        <f t="shared" si="138"/>
        <v>0</v>
      </c>
      <c r="X212" s="335"/>
      <c r="Y212" s="314"/>
      <c r="Z212" s="316"/>
      <c r="AA212" s="318"/>
      <c r="AB212" s="318"/>
      <c r="AC212" s="929"/>
      <c r="AD212" s="778"/>
      <c r="AE212" s="279"/>
      <c r="AF212" s="271"/>
      <c r="AG212" s="1173"/>
      <c r="AH212" s="781"/>
      <c r="AI212" s="1398"/>
      <c r="AJ212" s="248"/>
      <c r="AK212" s="249"/>
      <c r="AL212" s="249"/>
      <c r="AM212" s="249"/>
      <c r="AN212" s="249"/>
      <c r="AO212" s="250"/>
    </row>
    <row r="213" spans="1:41" ht="39.950000000000003" customHeight="1" x14ac:dyDescent="0.2">
      <c r="A213" s="1159"/>
      <c r="B213" s="1162"/>
      <c r="C213" s="1173"/>
      <c r="D213" s="1176"/>
      <c r="E213" s="535"/>
      <c r="F213" s="1179"/>
      <c r="G213" s="1182"/>
      <c r="H213" s="1185"/>
      <c r="I213" s="1224"/>
      <c r="J213" s="1224"/>
      <c r="K213" s="794"/>
      <c r="L213" s="790" t="s">
        <v>139</v>
      </c>
      <c r="M213" s="791">
        <v>0.4</v>
      </c>
      <c r="N213" s="44" t="s">
        <v>49</v>
      </c>
      <c r="O213" s="90">
        <v>0.25</v>
      </c>
      <c r="P213" s="66">
        <v>0.5</v>
      </c>
      <c r="Q213" s="66">
        <v>0.75</v>
      </c>
      <c r="R213" s="67">
        <v>1</v>
      </c>
      <c r="S213" s="127">
        <f>SUM(O213:O213)*M213</f>
        <v>0.1</v>
      </c>
      <c r="T213" s="128">
        <f>SUM(P213:P213)*M213</f>
        <v>0.2</v>
      </c>
      <c r="U213" s="128">
        <f>SUM(Q213:Q213)*M213</f>
        <v>0.30000000000000004</v>
      </c>
      <c r="V213" s="128">
        <f>SUM(R213:R213)*M213</f>
        <v>0.4</v>
      </c>
      <c r="W213" s="129">
        <f t="shared" si="138"/>
        <v>0.4</v>
      </c>
      <c r="X213" s="335"/>
      <c r="Y213" s="314"/>
      <c r="Z213" s="316"/>
      <c r="AA213" s="318"/>
      <c r="AB213" s="318"/>
      <c r="AC213" s="929"/>
      <c r="AD213" s="778"/>
      <c r="AE213" s="277" t="str">
        <f t="shared" ref="AE213" si="164">+IF(O214&gt;O213,"SUPERADA",IF(O214=O213,"EQUILIBRADA",IF(O214&lt;O213,"PARA MEJORAR")))</f>
        <v>PARA MEJORAR</v>
      </c>
      <c r="AF213" s="271"/>
      <c r="AG213" s="1173"/>
      <c r="AH213" s="781"/>
      <c r="AI213" s="1398"/>
      <c r="AJ213" s="248"/>
      <c r="AK213" s="249"/>
      <c r="AL213" s="249"/>
      <c r="AM213" s="249"/>
      <c r="AN213" s="249"/>
      <c r="AO213" s="250"/>
    </row>
    <row r="214" spans="1:41" ht="39.950000000000003" customHeight="1" thickBot="1" x14ac:dyDescent="0.25">
      <c r="A214" s="1159"/>
      <c r="B214" s="1162"/>
      <c r="C214" s="1174"/>
      <c r="D214" s="1177"/>
      <c r="E214" s="536"/>
      <c r="F214" s="1180"/>
      <c r="G214" s="1183"/>
      <c r="H214" s="1185"/>
      <c r="I214" s="1224"/>
      <c r="J214" s="1224"/>
      <c r="K214" s="794"/>
      <c r="L214" s="376"/>
      <c r="M214" s="378"/>
      <c r="N214" s="136" t="s">
        <v>53</v>
      </c>
      <c r="O214" s="46">
        <v>0</v>
      </c>
      <c r="P214" s="47">
        <v>0</v>
      </c>
      <c r="Q214" s="47">
        <v>0</v>
      </c>
      <c r="R214" s="59">
        <v>0</v>
      </c>
      <c r="S214" s="130">
        <f>SUM(O214:O214)*M213</f>
        <v>0</v>
      </c>
      <c r="T214" s="131">
        <f>SUM(P214:P214)*M213</f>
        <v>0</v>
      </c>
      <c r="U214" s="131">
        <f>SUM(Q214:Q214)*M213</f>
        <v>0</v>
      </c>
      <c r="V214" s="131">
        <f>SUM(R214:R214)*M213</f>
        <v>0</v>
      </c>
      <c r="W214" s="132">
        <f t="shared" si="138"/>
        <v>0</v>
      </c>
      <c r="X214" s="335"/>
      <c r="Y214" s="314"/>
      <c r="Z214" s="316"/>
      <c r="AA214" s="318"/>
      <c r="AB214" s="318"/>
      <c r="AC214" s="929"/>
      <c r="AD214" s="778"/>
      <c r="AE214" s="279"/>
      <c r="AF214" s="271"/>
      <c r="AG214" s="1174"/>
      <c r="AH214" s="781"/>
      <c r="AI214" s="1398"/>
      <c r="AJ214" s="248"/>
      <c r="AK214" s="249"/>
      <c r="AL214" s="249"/>
      <c r="AM214" s="249"/>
      <c r="AN214" s="249"/>
      <c r="AO214" s="250"/>
    </row>
    <row r="215" spans="1:41" ht="39.950000000000003" customHeight="1" x14ac:dyDescent="0.2">
      <c r="A215" s="1159"/>
      <c r="B215" s="1162"/>
      <c r="C215" s="1202">
        <v>15</v>
      </c>
      <c r="D215" s="1203" t="s">
        <v>140</v>
      </c>
      <c r="E215" s="1206">
        <v>18</v>
      </c>
      <c r="F215" s="1209" t="s">
        <v>141</v>
      </c>
      <c r="G215" s="1212" t="s">
        <v>142</v>
      </c>
      <c r="H215" s="1215">
        <v>28</v>
      </c>
      <c r="I215" s="1190" t="s">
        <v>143</v>
      </c>
      <c r="J215" s="1190" t="s">
        <v>9</v>
      </c>
      <c r="K215" s="1193">
        <f>AB215</f>
        <v>0</v>
      </c>
      <c r="L215" s="1196" t="s">
        <v>144</v>
      </c>
      <c r="M215" s="1197">
        <v>0.3</v>
      </c>
      <c r="N215" s="14" t="s">
        <v>49</v>
      </c>
      <c r="O215" s="16">
        <v>0.15</v>
      </c>
      <c r="P215" s="16">
        <v>0.3</v>
      </c>
      <c r="Q215" s="16">
        <v>0.6</v>
      </c>
      <c r="R215" s="18">
        <v>1</v>
      </c>
      <c r="S215" s="121">
        <f>SUM(O215:O215)*M215</f>
        <v>4.4999999999999998E-2</v>
      </c>
      <c r="T215" s="122">
        <f>SUM(P215:P215)*M215</f>
        <v>0.09</v>
      </c>
      <c r="U215" s="122">
        <f>SUM(Q215:Q215)*M215</f>
        <v>0.18</v>
      </c>
      <c r="V215" s="122">
        <f>SUM(R215:R215)*M215</f>
        <v>0.3</v>
      </c>
      <c r="W215" s="123">
        <f t="shared" si="138"/>
        <v>0.3</v>
      </c>
      <c r="X215" s="334">
        <f>+S216+S218+S220+S222</f>
        <v>0</v>
      </c>
      <c r="Y215" s="313">
        <f>+T216+T218+T220+T222</f>
        <v>0</v>
      </c>
      <c r="Z215" s="315">
        <f>+U216+U218+U220+U222</f>
        <v>0</v>
      </c>
      <c r="AA215" s="317">
        <f>+V216+V218+V220+V222</f>
        <v>0</v>
      </c>
      <c r="AB215" s="317">
        <f>+W216+W218+W220+W222</f>
        <v>0</v>
      </c>
      <c r="AC215" s="929"/>
      <c r="AD215" s="777" t="s">
        <v>145</v>
      </c>
      <c r="AE215" s="277" t="str">
        <f t="shared" ref="AE215" si="165">+IF(O216&gt;O215,"SUPERADA",IF(O216=O215,"EQUILIBRADA",IF(O216&lt;O215,"PARA MEJORAR")))</f>
        <v>PARA MEJORAR</v>
      </c>
      <c r="AF215" s="270" t="str">
        <f>IF(COUNTIF(AE215:AE222,"PARA MEJORAR")&gt;=1,"PARA MEJORAR","BIEN")</f>
        <v>PARA MEJORAR</v>
      </c>
      <c r="AG215" s="1380">
        <v>15</v>
      </c>
      <c r="AH215" s="781"/>
      <c r="AI215" s="1398"/>
      <c r="AJ215" s="92"/>
      <c r="AK215" s="93"/>
      <c r="AL215" s="93"/>
      <c r="AM215" s="93"/>
      <c r="AN215" s="93"/>
      <c r="AO215" s="94"/>
    </row>
    <row r="216" spans="1:41" ht="39.950000000000003" customHeight="1" thickBot="1" x14ac:dyDescent="0.25">
      <c r="A216" s="1159"/>
      <c r="B216" s="1162"/>
      <c r="C216" s="1202"/>
      <c r="D216" s="1204"/>
      <c r="E216" s="1207"/>
      <c r="F216" s="1210"/>
      <c r="G216" s="1213"/>
      <c r="H216" s="1216"/>
      <c r="I216" s="1191"/>
      <c r="J216" s="1191"/>
      <c r="K216" s="1194"/>
      <c r="L216" s="1187"/>
      <c r="M216" s="1188"/>
      <c r="N216" s="23" t="s">
        <v>53</v>
      </c>
      <c r="O216" s="25">
        <v>0</v>
      </c>
      <c r="P216" s="25">
        <v>0</v>
      </c>
      <c r="Q216" s="25">
        <v>0</v>
      </c>
      <c r="R216" s="56">
        <v>0</v>
      </c>
      <c r="S216" s="124">
        <f>SUM(O216:O216)*M215</f>
        <v>0</v>
      </c>
      <c r="T216" s="125">
        <f>SUM(P216:P216)*M215</f>
        <v>0</v>
      </c>
      <c r="U216" s="125">
        <f>SUM(Q216:Q216)*M215</f>
        <v>0</v>
      </c>
      <c r="V216" s="125">
        <f>SUM(R216:R216)*M215</f>
        <v>0</v>
      </c>
      <c r="W216" s="126">
        <f t="shared" si="138"/>
        <v>0</v>
      </c>
      <c r="X216" s="335"/>
      <c r="Y216" s="314"/>
      <c r="Z216" s="316"/>
      <c r="AA216" s="318"/>
      <c r="AB216" s="318"/>
      <c r="AC216" s="929"/>
      <c r="AD216" s="778"/>
      <c r="AE216" s="279"/>
      <c r="AF216" s="271"/>
      <c r="AG216" s="1381"/>
      <c r="AH216" s="781"/>
      <c r="AI216" s="1398"/>
      <c r="AJ216" s="248"/>
      <c r="AK216" s="249"/>
      <c r="AL216" s="249"/>
      <c r="AM216" s="249"/>
      <c r="AN216" s="249"/>
      <c r="AO216" s="250"/>
    </row>
    <row r="217" spans="1:41" ht="39.950000000000003" customHeight="1" x14ac:dyDescent="0.2">
      <c r="A217" s="1159"/>
      <c r="B217" s="1162"/>
      <c r="C217" s="1202"/>
      <c r="D217" s="1204"/>
      <c r="E217" s="1207"/>
      <c r="F217" s="1210"/>
      <c r="G217" s="1213"/>
      <c r="H217" s="1216"/>
      <c r="I217" s="1191"/>
      <c r="J217" s="1191"/>
      <c r="K217" s="1194"/>
      <c r="L217" s="1186" t="s">
        <v>146</v>
      </c>
      <c r="M217" s="1188">
        <v>0.3</v>
      </c>
      <c r="N217" s="44" t="s">
        <v>49</v>
      </c>
      <c r="O217" s="66">
        <v>0</v>
      </c>
      <c r="P217" s="66">
        <v>0.05</v>
      </c>
      <c r="Q217" s="66">
        <v>0.2</v>
      </c>
      <c r="R217" s="67">
        <v>1</v>
      </c>
      <c r="S217" s="121">
        <f>SUM(O217:O217)*M217</f>
        <v>0</v>
      </c>
      <c r="T217" s="122">
        <f>SUM(P217:P217)*M217</f>
        <v>1.4999999999999999E-2</v>
      </c>
      <c r="U217" s="122">
        <f>SUM(Q217:Q217)*M217</f>
        <v>0.06</v>
      </c>
      <c r="V217" s="122">
        <f>SUM(R217:R217)*M217</f>
        <v>0.3</v>
      </c>
      <c r="W217" s="123">
        <f t="shared" si="138"/>
        <v>0.3</v>
      </c>
      <c r="X217" s="335"/>
      <c r="Y217" s="314"/>
      <c r="Z217" s="316"/>
      <c r="AA217" s="318"/>
      <c r="AB217" s="318"/>
      <c r="AC217" s="929"/>
      <c r="AD217" s="778"/>
      <c r="AE217" s="277" t="str">
        <f t="shared" ref="AE217" si="166">+IF(O218&gt;O217,"SUPERADA",IF(O218=O217,"EQUILIBRADA",IF(O218&lt;O217,"PARA MEJORAR")))</f>
        <v>EQUILIBRADA</v>
      </c>
      <c r="AF217" s="271"/>
      <c r="AG217" s="1381"/>
      <c r="AH217" s="781"/>
      <c r="AI217" s="1398"/>
      <c r="AJ217" s="248"/>
      <c r="AK217" s="249"/>
      <c r="AL217" s="249"/>
      <c r="AM217" s="249"/>
      <c r="AN217" s="249"/>
      <c r="AO217" s="250"/>
    </row>
    <row r="218" spans="1:41" ht="39.950000000000003" customHeight="1" thickBot="1" x14ac:dyDescent="0.25">
      <c r="A218" s="1159"/>
      <c r="B218" s="1162"/>
      <c r="C218" s="1202"/>
      <c r="D218" s="1204"/>
      <c r="E218" s="1207"/>
      <c r="F218" s="1210"/>
      <c r="G218" s="1213"/>
      <c r="H218" s="1216"/>
      <c r="I218" s="1191"/>
      <c r="J218" s="1191"/>
      <c r="K218" s="1194"/>
      <c r="L218" s="1187"/>
      <c r="M218" s="1188"/>
      <c r="N218" s="23" t="s">
        <v>53</v>
      </c>
      <c r="O218" s="25">
        <v>0</v>
      </c>
      <c r="P218" s="25">
        <v>0</v>
      </c>
      <c r="Q218" s="25">
        <v>0</v>
      </c>
      <c r="R218" s="56">
        <v>0</v>
      </c>
      <c r="S218" s="124">
        <f>SUM(O218:O218)*M217</f>
        <v>0</v>
      </c>
      <c r="T218" s="125">
        <f>SUM(P218:P218)*M217</f>
        <v>0</v>
      </c>
      <c r="U218" s="125">
        <f>SUM(Q218:Q218)*M217</f>
        <v>0</v>
      </c>
      <c r="V218" s="125">
        <f>SUM(R218:R218)*M217</f>
        <v>0</v>
      </c>
      <c r="W218" s="126">
        <f t="shared" si="138"/>
        <v>0</v>
      </c>
      <c r="X218" s="335"/>
      <c r="Y218" s="314"/>
      <c r="Z218" s="316"/>
      <c r="AA218" s="318"/>
      <c r="AB218" s="318"/>
      <c r="AC218" s="929"/>
      <c r="AD218" s="778"/>
      <c r="AE218" s="279"/>
      <c r="AF218" s="271"/>
      <c r="AG218" s="1381"/>
      <c r="AH218" s="781"/>
      <c r="AI218" s="1398"/>
      <c r="AJ218" s="248"/>
      <c r="AK218" s="249"/>
      <c r="AL218" s="249"/>
      <c r="AM218" s="249"/>
      <c r="AN218" s="249"/>
      <c r="AO218" s="250"/>
    </row>
    <row r="219" spans="1:41" ht="39.950000000000003" customHeight="1" x14ac:dyDescent="0.2">
      <c r="A219" s="1159"/>
      <c r="B219" s="1162"/>
      <c r="C219" s="1202"/>
      <c r="D219" s="1204"/>
      <c r="E219" s="1207"/>
      <c r="F219" s="1210"/>
      <c r="G219" s="1213"/>
      <c r="H219" s="1216"/>
      <c r="I219" s="1191"/>
      <c r="J219" s="1191"/>
      <c r="K219" s="1194"/>
      <c r="L219" s="1186" t="s">
        <v>147</v>
      </c>
      <c r="M219" s="1188">
        <v>0.2</v>
      </c>
      <c r="N219" s="44" t="s">
        <v>49</v>
      </c>
      <c r="O219" s="66">
        <v>0</v>
      </c>
      <c r="P219" s="66">
        <v>0.05</v>
      </c>
      <c r="Q219" s="66">
        <v>0.2</v>
      </c>
      <c r="R219" s="67">
        <v>1</v>
      </c>
      <c r="S219" s="121">
        <f>SUM(O219:O219)*M219</f>
        <v>0</v>
      </c>
      <c r="T219" s="122">
        <f>SUM(P219:P219)*M219</f>
        <v>1.0000000000000002E-2</v>
      </c>
      <c r="U219" s="122">
        <f>SUM(Q219:Q219)*M219</f>
        <v>4.0000000000000008E-2</v>
      </c>
      <c r="V219" s="122">
        <f>SUM(R219:R219)*M219</f>
        <v>0.2</v>
      </c>
      <c r="W219" s="123">
        <f t="shared" si="138"/>
        <v>0.2</v>
      </c>
      <c r="X219" s="335"/>
      <c r="Y219" s="314"/>
      <c r="Z219" s="316"/>
      <c r="AA219" s="318"/>
      <c r="AB219" s="318"/>
      <c r="AC219" s="929"/>
      <c r="AD219" s="778"/>
      <c r="AE219" s="277" t="str">
        <f t="shared" ref="AE219" si="167">+IF(O220&gt;O219,"SUPERADA",IF(O220=O219,"EQUILIBRADA",IF(O220&lt;O219,"PARA MEJORAR")))</f>
        <v>EQUILIBRADA</v>
      </c>
      <c r="AF219" s="271"/>
      <c r="AG219" s="1381"/>
      <c r="AH219" s="781"/>
      <c r="AI219" s="1398"/>
      <c r="AJ219" s="248"/>
      <c r="AK219" s="249"/>
      <c r="AL219" s="249"/>
      <c r="AM219" s="249"/>
      <c r="AN219" s="249"/>
      <c r="AO219" s="250"/>
    </row>
    <row r="220" spans="1:41" ht="39.950000000000003" customHeight="1" thickBot="1" x14ac:dyDescent="0.25">
      <c r="A220" s="1159"/>
      <c r="B220" s="1162"/>
      <c r="C220" s="1202"/>
      <c r="D220" s="1204"/>
      <c r="E220" s="1207"/>
      <c r="F220" s="1210"/>
      <c r="G220" s="1213"/>
      <c r="H220" s="1216"/>
      <c r="I220" s="1191"/>
      <c r="J220" s="1191"/>
      <c r="K220" s="1194"/>
      <c r="L220" s="1187"/>
      <c r="M220" s="1188"/>
      <c r="N220" s="23" t="s">
        <v>53</v>
      </c>
      <c r="O220" s="25">
        <v>0</v>
      </c>
      <c r="P220" s="25">
        <v>0</v>
      </c>
      <c r="Q220" s="25">
        <v>0</v>
      </c>
      <c r="R220" s="56">
        <v>0</v>
      </c>
      <c r="S220" s="124">
        <f>SUM(O220:O220)*M219</f>
        <v>0</v>
      </c>
      <c r="T220" s="125">
        <f>SUM(P220:P220)*M219</f>
        <v>0</v>
      </c>
      <c r="U220" s="125">
        <f>SUM(Q220:Q220)*M219</f>
        <v>0</v>
      </c>
      <c r="V220" s="125">
        <f>SUM(R220:R220)*M219</f>
        <v>0</v>
      </c>
      <c r="W220" s="126">
        <f t="shared" si="138"/>
        <v>0</v>
      </c>
      <c r="X220" s="335"/>
      <c r="Y220" s="314"/>
      <c r="Z220" s="316"/>
      <c r="AA220" s="318"/>
      <c r="AB220" s="318"/>
      <c r="AC220" s="929"/>
      <c r="AD220" s="778"/>
      <c r="AE220" s="279"/>
      <c r="AF220" s="271"/>
      <c r="AG220" s="1381"/>
      <c r="AH220" s="781"/>
      <c r="AI220" s="1398"/>
      <c r="AJ220" s="248"/>
      <c r="AK220" s="249"/>
      <c r="AL220" s="249"/>
      <c r="AM220" s="249"/>
      <c r="AN220" s="249"/>
      <c r="AO220" s="250"/>
    </row>
    <row r="221" spans="1:41" ht="39.950000000000003" customHeight="1" x14ac:dyDescent="0.2">
      <c r="A221" s="1159"/>
      <c r="B221" s="1162"/>
      <c r="C221" s="1202"/>
      <c r="D221" s="1204"/>
      <c r="E221" s="1207"/>
      <c r="F221" s="1210"/>
      <c r="G221" s="1213"/>
      <c r="H221" s="1216"/>
      <c r="I221" s="1191"/>
      <c r="J221" s="1191"/>
      <c r="K221" s="1194"/>
      <c r="L221" s="1186" t="s">
        <v>148</v>
      </c>
      <c r="M221" s="1188">
        <v>0.2</v>
      </c>
      <c r="N221" s="44" t="s">
        <v>53</v>
      </c>
      <c r="O221" s="66">
        <v>0</v>
      </c>
      <c r="P221" s="66">
        <v>0.05</v>
      </c>
      <c r="Q221" s="66">
        <v>0.2</v>
      </c>
      <c r="R221" s="67">
        <v>1</v>
      </c>
      <c r="S221" s="121">
        <f>SUM(O221:O221)*M221</f>
        <v>0</v>
      </c>
      <c r="T221" s="122">
        <f>SUM(P221:P221)*M221</f>
        <v>1.0000000000000002E-2</v>
      </c>
      <c r="U221" s="122">
        <f>SUM(Q221:Q221)*M221</f>
        <v>4.0000000000000008E-2</v>
      </c>
      <c r="V221" s="122">
        <f>SUM(R221:R221)*M221</f>
        <v>0.2</v>
      </c>
      <c r="W221" s="123">
        <f t="shared" si="138"/>
        <v>0.2</v>
      </c>
      <c r="X221" s="335"/>
      <c r="Y221" s="314"/>
      <c r="Z221" s="316"/>
      <c r="AA221" s="318"/>
      <c r="AB221" s="318"/>
      <c r="AC221" s="929"/>
      <c r="AD221" s="778"/>
      <c r="AE221" s="277" t="str">
        <f t="shared" ref="AE221" si="168">+IF(O222&gt;O221,"SUPERADA",IF(O222=O221,"EQUILIBRADA",IF(O222&lt;O221,"PARA MEJORAR")))</f>
        <v>EQUILIBRADA</v>
      </c>
      <c r="AF221" s="271"/>
      <c r="AG221" s="1381"/>
      <c r="AH221" s="781"/>
      <c r="AI221" s="1398"/>
      <c r="AJ221" s="248"/>
      <c r="AK221" s="249"/>
      <c r="AL221" s="249"/>
      <c r="AM221" s="249"/>
      <c r="AN221" s="249"/>
      <c r="AO221" s="250"/>
    </row>
    <row r="222" spans="1:41" ht="39.950000000000003" customHeight="1" thickBot="1" x14ac:dyDescent="0.25">
      <c r="A222" s="1159"/>
      <c r="B222" s="1162"/>
      <c r="C222" s="1202"/>
      <c r="D222" s="1205"/>
      <c r="E222" s="1208"/>
      <c r="F222" s="1211"/>
      <c r="G222" s="1214"/>
      <c r="H222" s="1217"/>
      <c r="I222" s="1192"/>
      <c r="J222" s="1192"/>
      <c r="K222" s="1195"/>
      <c r="L222" s="1189"/>
      <c r="M222" s="1198"/>
      <c r="N222" s="45" t="s">
        <v>49</v>
      </c>
      <c r="O222" s="47">
        <v>0</v>
      </c>
      <c r="P222" s="47">
        <v>0</v>
      </c>
      <c r="Q222" s="47">
        <v>0</v>
      </c>
      <c r="R222" s="59">
        <v>0</v>
      </c>
      <c r="S222" s="124">
        <f>SUM(O222:O222)*M221</f>
        <v>0</v>
      </c>
      <c r="T222" s="125">
        <f>SUM(P222:P222)*M221</f>
        <v>0</v>
      </c>
      <c r="U222" s="125">
        <f>SUM(Q222:Q222)*M221</f>
        <v>0</v>
      </c>
      <c r="V222" s="125">
        <f>SUM(R222:R222)*M221</f>
        <v>0</v>
      </c>
      <c r="W222" s="126">
        <f t="shared" si="138"/>
        <v>0</v>
      </c>
      <c r="X222" s="335"/>
      <c r="Y222" s="314"/>
      <c r="Z222" s="316"/>
      <c r="AA222" s="318"/>
      <c r="AB222" s="318"/>
      <c r="AC222" s="929"/>
      <c r="AD222" s="778"/>
      <c r="AE222" s="279"/>
      <c r="AF222" s="271"/>
      <c r="AG222" s="1382"/>
      <c r="AH222" s="781"/>
      <c r="AI222" s="1398"/>
      <c r="AJ222" s="248"/>
      <c r="AK222" s="249"/>
      <c r="AL222" s="249"/>
      <c r="AM222" s="249"/>
      <c r="AN222" s="249"/>
      <c r="AO222" s="250"/>
    </row>
    <row r="223" spans="1:41" ht="39.950000000000003" customHeight="1" x14ac:dyDescent="0.2">
      <c r="A223" s="1159"/>
      <c r="B223" s="1161"/>
      <c r="C223" s="1107"/>
      <c r="D223" s="1110"/>
      <c r="E223" s="535"/>
      <c r="F223" s="781"/>
      <c r="G223" s="1111" t="s">
        <v>944</v>
      </c>
      <c r="H223" s="1114">
        <v>29</v>
      </c>
      <c r="I223" s="1134" t="s">
        <v>961</v>
      </c>
      <c r="J223" s="1137" t="s">
        <v>962</v>
      </c>
      <c r="K223" s="1140">
        <v>0</v>
      </c>
      <c r="L223" s="1143" t="s">
        <v>963</v>
      </c>
      <c r="M223" s="1145">
        <v>0.6</v>
      </c>
      <c r="N223" s="14" t="s">
        <v>49</v>
      </c>
      <c r="O223" s="15">
        <v>0</v>
      </c>
      <c r="P223" s="16">
        <v>0</v>
      </c>
      <c r="Q223" s="16">
        <v>0.3</v>
      </c>
      <c r="R223" s="18">
        <v>1</v>
      </c>
      <c r="S223" s="144">
        <f>SUM(O223:O223)*M223</f>
        <v>0</v>
      </c>
      <c r="T223" s="145">
        <f>SUM(P223:P223)*M223</f>
        <v>0</v>
      </c>
      <c r="U223" s="145">
        <f>SUM(Q223:Q223)*M223</f>
        <v>0.18</v>
      </c>
      <c r="V223" s="145">
        <f>SUM(R223:R223)*M223</f>
        <v>0.6</v>
      </c>
      <c r="W223" s="146">
        <f t="shared" si="138"/>
        <v>0.6</v>
      </c>
      <c r="X223" s="334">
        <f>+S224+S226</f>
        <v>0</v>
      </c>
      <c r="Y223" s="313">
        <f>+T224+T226</f>
        <v>0</v>
      </c>
      <c r="Z223" s="315">
        <f>+U224+U226</f>
        <v>0</v>
      </c>
      <c r="AA223" s="317">
        <f>+V224+V226</f>
        <v>0</v>
      </c>
      <c r="AB223" s="317">
        <f>+W224+W226</f>
        <v>0</v>
      </c>
      <c r="AC223" s="929"/>
      <c r="AD223" s="1406" t="s">
        <v>51</v>
      </c>
      <c r="AE223" s="277" t="str">
        <f t="shared" ref="AE223" si="169">+IF(O224&gt;O223,"SUPERADA",IF(O224=O223,"EQUILIBRADA",IF(O224&lt;O223,"PARA MEJORAR")))</f>
        <v>EQUILIBRADA</v>
      </c>
      <c r="AF223" s="270" t="str">
        <f>IF(COUNTIF(AE223:AE226,"PARA MEJORAR")&gt;=1,"PARA MEJORAR","BIEN")</f>
        <v>BIEN</v>
      </c>
      <c r="AG223" s="1107"/>
      <c r="AH223" s="781"/>
      <c r="AI223" s="1398"/>
      <c r="AJ223" s="92"/>
      <c r="AK223" s="93"/>
      <c r="AL223" s="93"/>
      <c r="AM223" s="93"/>
      <c r="AN223" s="93"/>
      <c r="AO223" s="94"/>
    </row>
    <row r="224" spans="1:41" ht="39.950000000000003" customHeight="1" thickBot="1" x14ac:dyDescent="0.25">
      <c r="A224" s="1159"/>
      <c r="B224" s="1161"/>
      <c r="C224" s="1108"/>
      <c r="D224" s="1110"/>
      <c r="E224" s="535"/>
      <c r="F224" s="781"/>
      <c r="G224" s="1112"/>
      <c r="H224" s="1115"/>
      <c r="I224" s="1135"/>
      <c r="J224" s="1138"/>
      <c r="K224" s="1141"/>
      <c r="L224" s="1144"/>
      <c r="M224" s="1132"/>
      <c r="N224" s="147" t="s">
        <v>53</v>
      </c>
      <c r="O224" s="24">
        <v>0</v>
      </c>
      <c r="P224" s="25">
        <v>0</v>
      </c>
      <c r="Q224" s="25">
        <v>0</v>
      </c>
      <c r="R224" s="56">
        <v>0</v>
      </c>
      <c r="S224" s="148">
        <f>SUM(O224:O224)*M223</f>
        <v>0</v>
      </c>
      <c r="T224" s="149">
        <f>SUM(P224:P224)*M223</f>
        <v>0</v>
      </c>
      <c r="U224" s="149">
        <f>SUM(Q224:Q224)*M223</f>
        <v>0</v>
      </c>
      <c r="V224" s="149">
        <f>SUM(R224:R224)*M223</f>
        <v>0</v>
      </c>
      <c r="W224" s="150">
        <f t="shared" si="138"/>
        <v>0</v>
      </c>
      <c r="X224" s="335"/>
      <c r="Y224" s="314"/>
      <c r="Z224" s="316"/>
      <c r="AA224" s="318"/>
      <c r="AB224" s="318"/>
      <c r="AC224" s="929"/>
      <c r="AD224" s="1407"/>
      <c r="AE224" s="279"/>
      <c r="AF224" s="271"/>
      <c r="AG224" s="1108"/>
      <c r="AH224" s="781"/>
      <c r="AI224" s="1398"/>
      <c r="AJ224" s="248"/>
      <c r="AK224" s="249"/>
      <c r="AL224" s="249"/>
      <c r="AM224" s="249"/>
      <c r="AN224" s="249"/>
      <c r="AO224" s="250"/>
    </row>
    <row r="225" spans="1:41" ht="39.950000000000003" customHeight="1" x14ac:dyDescent="0.2">
      <c r="A225" s="1159"/>
      <c r="B225" s="1161"/>
      <c r="C225" s="1108"/>
      <c r="D225" s="1110"/>
      <c r="E225" s="535"/>
      <c r="F225" s="781"/>
      <c r="G225" s="1112"/>
      <c r="H225" s="1115"/>
      <c r="I225" s="1135"/>
      <c r="J225" s="1138"/>
      <c r="K225" s="1141"/>
      <c r="L225" s="1130" t="s">
        <v>92</v>
      </c>
      <c r="M225" s="1132">
        <v>0.4</v>
      </c>
      <c r="N225" s="44" t="s">
        <v>49</v>
      </c>
      <c r="O225" s="90">
        <v>0</v>
      </c>
      <c r="P225" s="66">
        <v>0</v>
      </c>
      <c r="Q225" s="66">
        <v>0</v>
      </c>
      <c r="R225" s="67">
        <v>1</v>
      </c>
      <c r="S225" s="151">
        <f>SUM(O225:O225)*M225</f>
        <v>0</v>
      </c>
      <c r="T225" s="152">
        <f>SUM(P225:P225)*M225</f>
        <v>0</v>
      </c>
      <c r="U225" s="152">
        <f>SUM(Q225:Q225)*M225</f>
        <v>0</v>
      </c>
      <c r="V225" s="152">
        <f>SUM(R225:R225)*M225</f>
        <v>0.4</v>
      </c>
      <c r="W225" s="153">
        <f t="shared" si="138"/>
        <v>0.4</v>
      </c>
      <c r="X225" s="335"/>
      <c r="Y225" s="314"/>
      <c r="Z225" s="316"/>
      <c r="AA225" s="318"/>
      <c r="AB225" s="318"/>
      <c r="AC225" s="929"/>
      <c r="AD225" s="1407"/>
      <c r="AE225" s="277" t="str">
        <f t="shared" ref="AE225" si="170">+IF(O226&gt;O225,"SUPERADA",IF(O226=O225,"EQUILIBRADA",IF(O226&lt;O225,"PARA MEJORAR")))</f>
        <v>EQUILIBRADA</v>
      </c>
      <c r="AF225" s="271"/>
      <c r="AG225" s="1108"/>
      <c r="AH225" s="781"/>
      <c r="AI225" s="1398"/>
      <c r="AJ225" s="248"/>
      <c r="AK225" s="249"/>
      <c r="AL225" s="249"/>
      <c r="AM225" s="249"/>
      <c r="AN225" s="249"/>
      <c r="AO225" s="250"/>
    </row>
    <row r="226" spans="1:41" ht="39.950000000000003" customHeight="1" thickBot="1" x14ac:dyDescent="0.25">
      <c r="A226" s="1159"/>
      <c r="B226" s="1161"/>
      <c r="C226" s="1109"/>
      <c r="D226" s="1110"/>
      <c r="E226" s="535"/>
      <c r="F226" s="781"/>
      <c r="G226" s="1113"/>
      <c r="H226" s="1116"/>
      <c r="I226" s="1136"/>
      <c r="J226" s="1139"/>
      <c r="K226" s="1142"/>
      <c r="L226" s="1131"/>
      <c r="M226" s="1133"/>
      <c r="N226" s="154" t="s">
        <v>53</v>
      </c>
      <c r="O226" s="46">
        <v>0</v>
      </c>
      <c r="P226" s="47">
        <v>0</v>
      </c>
      <c r="Q226" s="47">
        <v>0</v>
      </c>
      <c r="R226" s="59">
        <v>0</v>
      </c>
      <c r="S226" s="161">
        <f>SUM(O226:O226)*M225</f>
        <v>0</v>
      </c>
      <c r="T226" s="162">
        <f>SUM(P226:P226)*M225</f>
        <v>0</v>
      </c>
      <c r="U226" s="162">
        <f>SUM(Q226:Q226)*M225</f>
        <v>0</v>
      </c>
      <c r="V226" s="162">
        <f>SUM(R226:R226)*M225</f>
        <v>0</v>
      </c>
      <c r="W226" s="163">
        <f t="shared" si="138"/>
        <v>0</v>
      </c>
      <c r="X226" s="365"/>
      <c r="Y226" s="366"/>
      <c r="Z226" s="752"/>
      <c r="AA226" s="753"/>
      <c r="AB226" s="753"/>
      <c r="AC226" s="929"/>
      <c r="AD226" s="1407"/>
      <c r="AE226" s="279"/>
      <c r="AF226" s="273"/>
      <c r="AG226" s="1109"/>
      <c r="AH226" s="782"/>
      <c r="AI226" s="1399"/>
      <c r="AJ226" s="248"/>
      <c r="AK226" s="249"/>
      <c r="AL226" s="249"/>
      <c r="AM226" s="249"/>
      <c r="AN226" s="249"/>
      <c r="AO226" s="250"/>
    </row>
    <row r="227" spans="1:41" ht="39.950000000000003" customHeight="1" x14ac:dyDescent="0.2">
      <c r="A227" s="796"/>
      <c r="B227" s="283" t="s">
        <v>521</v>
      </c>
      <c r="C227" s="736">
        <v>16</v>
      </c>
      <c r="D227" s="691" t="s">
        <v>522</v>
      </c>
      <c r="E227" s="702">
        <v>19</v>
      </c>
      <c r="F227" s="688" t="s">
        <v>523</v>
      </c>
      <c r="G227" s="723" t="s">
        <v>524</v>
      </c>
      <c r="H227" s="755">
        <v>30</v>
      </c>
      <c r="I227" s="733" t="s">
        <v>525</v>
      </c>
      <c r="J227" s="733" t="s">
        <v>526</v>
      </c>
      <c r="K227" s="528">
        <v>0</v>
      </c>
      <c r="L227" s="770" t="s">
        <v>527</v>
      </c>
      <c r="M227" s="524">
        <v>0.3</v>
      </c>
      <c r="N227" s="14" t="s">
        <v>49</v>
      </c>
      <c r="O227" s="16">
        <v>0.1</v>
      </c>
      <c r="P227" s="16">
        <v>0.3</v>
      </c>
      <c r="Q227" s="16">
        <v>0.6</v>
      </c>
      <c r="R227" s="18">
        <v>1</v>
      </c>
      <c r="S227" s="37">
        <f>SUM(O227:O227)*M227</f>
        <v>0.03</v>
      </c>
      <c r="T227" s="38">
        <f>SUM(P227:P227)*M227</f>
        <v>0.09</v>
      </c>
      <c r="U227" s="38">
        <f>SUM(Q227:Q227)*M227</f>
        <v>0.18</v>
      </c>
      <c r="V227" s="38">
        <f>SUM(R227:R227)*M227</f>
        <v>0.3</v>
      </c>
      <c r="W227" s="52">
        <f t="shared" ref="W227:W284" si="171">MAX(S227:V227)</f>
        <v>0.3</v>
      </c>
      <c r="X227" s="294">
        <f>+S228+S230+S232+S234+S236+S238</f>
        <v>0</v>
      </c>
      <c r="Y227" s="296">
        <f>+T228+T230+T232+T234+T236+T238</f>
        <v>0</v>
      </c>
      <c r="Z227" s="298">
        <f>+U228+U230+U232+U234+U236+U238</f>
        <v>0</v>
      </c>
      <c r="AA227" s="291">
        <f>+V228+V230+V232+V234+V236+V238</f>
        <v>0</v>
      </c>
      <c r="AB227" s="291">
        <f>+W228+W230+W232+W234+W236+W238</f>
        <v>0</v>
      </c>
      <c r="AC227" s="682" t="s">
        <v>528</v>
      </c>
      <c r="AD227" s="684" t="s">
        <v>529</v>
      </c>
      <c r="AE227" s="277" t="str">
        <f t="shared" ref="AE227" si="172">+IF(O228&gt;O227,"SUPERADA",IF(O228=O227,"EQUILIBRADA",IF(O228&lt;O227,"PARA MEJORAR")))</f>
        <v>PARA MEJORAR</v>
      </c>
      <c r="AF227" s="277" t="str">
        <f>IF(COUNTIF(AE227:AE238,"PARA MEJORAR")&gt;=1,"PARA MEJORAR","BIEN")</f>
        <v>PARA MEJORAR</v>
      </c>
      <c r="AG227" s="274" t="str">
        <f>IF(COUNTIF(AF227:AF238,"PARA MEJORAR")&gt;=1,"PARA MEJORAR","BIEN")</f>
        <v>PARA MEJORAR</v>
      </c>
      <c r="AH227" s="304" t="str">
        <f>IF(COUNTIF(AG227:AG378,"PARA MEJORAR")&gt;=1,"PARA MEJORAR","BIEN")</f>
        <v>PARA MEJORAR</v>
      </c>
      <c r="AI227" s="1394" t="s">
        <v>996</v>
      </c>
      <c r="AJ227" s="164"/>
      <c r="AK227" s="165"/>
      <c r="AL227" s="165"/>
      <c r="AM227" s="165"/>
      <c r="AN227" s="165"/>
      <c r="AO227" s="166"/>
    </row>
    <row r="228" spans="1:41" ht="39.950000000000003" customHeight="1" thickBot="1" x14ac:dyDescent="0.25">
      <c r="A228" s="796"/>
      <c r="B228" s="284"/>
      <c r="C228" s="737"/>
      <c r="D228" s="692"/>
      <c r="E228" s="703"/>
      <c r="F228" s="689"/>
      <c r="G228" s="724"/>
      <c r="H228" s="765"/>
      <c r="I228" s="734"/>
      <c r="J228" s="734"/>
      <c r="K228" s="529"/>
      <c r="L228" s="771"/>
      <c r="M228" s="525"/>
      <c r="N228" s="23" t="s">
        <v>53</v>
      </c>
      <c r="O228" s="25">
        <v>0</v>
      </c>
      <c r="P228" s="25">
        <v>0</v>
      </c>
      <c r="Q228" s="25">
        <v>0</v>
      </c>
      <c r="R228" s="56">
        <v>0</v>
      </c>
      <c r="S228" s="26">
        <f>SUM(O228:O228)*M227</f>
        <v>0</v>
      </c>
      <c r="T228" s="27">
        <f>SUM(P228:P228)*M227</f>
        <v>0</v>
      </c>
      <c r="U228" s="27">
        <f>SUM(Q228:Q228)*M227</f>
        <v>0</v>
      </c>
      <c r="V228" s="27">
        <f>SUM(R228:R228)*M227</f>
        <v>0</v>
      </c>
      <c r="W228" s="54">
        <f t="shared" si="171"/>
        <v>0</v>
      </c>
      <c r="X228" s="295"/>
      <c r="Y228" s="297"/>
      <c r="Z228" s="299"/>
      <c r="AA228" s="292"/>
      <c r="AB228" s="292"/>
      <c r="AC228" s="507"/>
      <c r="AD228" s="538"/>
      <c r="AE228" s="279"/>
      <c r="AF228" s="278"/>
      <c r="AG228" s="275"/>
      <c r="AH228" s="305"/>
      <c r="AI228" s="1395"/>
      <c r="AJ228" s="167"/>
      <c r="AK228" s="245"/>
      <c r="AL228" s="245"/>
      <c r="AM228" s="245"/>
      <c r="AN228" s="245"/>
      <c r="AO228" s="168"/>
    </row>
    <row r="229" spans="1:41" ht="39.950000000000003" customHeight="1" x14ac:dyDescent="0.2">
      <c r="A229" s="796"/>
      <c r="B229" s="284"/>
      <c r="C229" s="737"/>
      <c r="D229" s="692"/>
      <c r="E229" s="703"/>
      <c r="F229" s="689"/>
      <c r="G229" s="724"/>
      <c r="H229" s="765"/>
      <c r="I229" s="734"/>
      <c r="J229" s="734"/>
      <c r="K229" s="529"/>
      <c r="L229" s="774" t="s">
        <v>530</v>
      </c>
      <c r="M229" s="526">
        <v>0.15</v>
      </c>
      <c r="N229" s="44" t="s">
        <v>49</v>
      </c>
      <c r="O229" s="66">
        <v>0.1</v>
      </c>
      <c r="P229" s="66">
        <v>0.3</v>
      </c>
      <c r="Q229" s="66">
        <v>0.6</v>
      </c>
      <c r="R229" s="67">
        <v>1</v>
      </c>
      <c r="S229" s="61">
        <f>SUM(O229:O229)*M229</f>
        <v>1.4999999999999999E-2</v>
      </c>
      <c r="T229" s="62">
        <f>SUM(P229:P229)*M229</f>
        <v>4.4999999999999998E-2</v>
      </c>
      <c r="U229" s="62">
        <f>SUM(Q229:Q229)*M229</f>
        <v>0.09</v>
      </c>
      <c r="V229" s="62">
        <f>SUM(R229:R229)*M229</f>
        <v>0.15</v>
      </c>
      <c r="W229" s="68">
        <f>MAX(S229:V229)</f>
        <v>0.15</v>
      </c>
      <c r="X229" s="295"/>
      <c r="Y229" s="297"/>
      <c r="Z229" s="299"/>
      <c r="AA229" s="292"/>
      <c r="AB229" s="292"/>
      <c r="AC229" s="507"/>
      <c r="AD229" s="537" t="s">
        <v>529</v>
      </c>
      <c r="AE229" s="277" t="str">
        <f t="shared" ref="AE229" si="173">+IF(O230&gt;O229,"SUPERADA",IF(O230=O229,"EQUILIBRADA",IF(O230&lt;O229,"PARA MEJORAR")))</f>
        <v>PARA MEJORAR</v>
      </c>
      <c r="AF229" s="278"/>
      <c r="AG229" s="275"/>
      <c r="AH229" s="305"/>
      <c r="AI229" s="1395"/>
      <c r="AJ229" s="167"/>
      <c r="AK229" s="245"/>
      <c r="AL229" s="245"/>
      <c r="AM229" s="245"/>
      <c r="AN229" s="245"/>
      <c r="AO229" s="168"/>
    </row>
    <row r="230" spans="1:41" ht="39.950000000000003" customHeight="1" thickBot="1" x14ac:dyDescent="0.25">
      <c r="A230" s="796"/>
      <c r="B230" s="284"/>
      <c r="C230" s="737"/>
      <c r="D230" s="692"/>
      <c r="E230" s="703"/>
      <c r="F230" s="689"/>
      <c r="G230" s="724"/>
      <c r="H230" s="765"/>
      <c r="I230" s="734"/>
      <c r="J230" s="734"/>
      <c r="K230" s="529"/>
      <c r="L230" s="771"/>
      <c r="M230" s="525"/>
      <c r="N230" s="23" t="s">
        <v>53</v>
      </c>
      <c r="O230" s="25">
        <v>0</v>
      </c>
      <c r="P230" s="25">
        <v>0</v>
      </c>
      <c r="Q230" s="25">
        <v>0</v>
      </c>
      <c r="R230" s="56">
        <v>0</v>
      </c>
      <c r="S230" s="26">
        <f>SUM(O230:O230)*M229</f>
        <v>0</v>
      </c>
      <c r="T230" s="27">
        <f>SUM(P230:P230)*M229</f>
        <v>0</v>
      </c>
      <c r="U230" s="27">
        <f>SUM(Q230:Q230)*M229</f>
        <v>0</v>
      </c>
      <c r="V230" s="27">
        <f>SUM(R230:R230)*M229</f>
        <v>0</v>
      </c>
      <c r="W230" s="54">
        <f>MAX(S230:V230)</f>
        <v>0</v>
      </c>
      <c r="X230" s="295"/>
      <c r="Y230" s="297"/>
      <c r="Z230" s="299"/>
      <c r="AA230" s="292"/>
      <c r="AB230" s="292"/>
      <c r="AC230" s="507"/>
      <c r="AD230" s="538"/>
      <c r="AE230" s="279"/>
      <c r="AF230" s="278"/>
      <c r="AG230" s="275"/>
      <c r="AH230" s="305"/>
      <c r="AI230" s="1395"/>
      <c r="AJ230" s="167"/>
      <c r="AK230" s="245"/>
      <c r="AL230" s="245"/>
      <c r="AM230" s="245"/>
      <c r="AN230" s="245"/>
      <c r="AO230" s="168"/>
    </row>
    <row r="231" spans="1:41" ht="39.950000000000003" customHeight="1" x14ac:dyDescent="0.2">
      <c r="A231" s="796"/>
      <c r="B231" s="284"/>
      <c r="C231" s="737"/>
      <c r="D231" s="692"/>
      <c r="E231" s="703"/>
      <c r="F231" s="689"/>
      <c r="G231" s="724"/>
      <c r="H231" s="765"/>
      <c r="I231" s="734"/>
      <c r="J231" s="734"/>
      <c r="K231" s="529"/>
      <c r="L231" s="774" t="s">
        <v>531</v>
      </c>
      <c r="M231" s="526">
        <v>0.25</v>
      </c>
      <c r="N231" s="44" t="s">
        <v>49</v>
      </c>
      <c r="O231" s="66">
        <v>0.1</v>
      </c>
      <c r="P231" s="66">
        <v>0.3</v>
      </c>
      <c r="Q231" s="66">
        <v>0.6</v>
      </c>
      <c r="R231" s="67">
        <v>1</v>
      </c>
      <c r="S231" s="61">
        <f>SUM(O231:O231)*M231</f>
        <v>2.5000000000000001E-2</v>
      </c>
      <c r="T231" s="62">
        <f>SUM(P231:P231)*M231</f>
        <v>7.4999999999999997E-2</v>
      </c>
      <c r="U231" s="62">
        <f>SUM(Q231:Q231)*M231</f>
        <v>0.15</v>
      </c>
      <c r="V231" s="62">
        <f>SUM(R231:R231)*M231</f>
        <v>0.25</v>
      </c>
      <c r="W231" s="68">
        <f t="shared" si="171"/>
        <v>0.25</v>
      </c>
      <c r="X231" s="295"/>
      <c r="Y231" s="297"/>
      <c r="Z231" s="299"/>
      <c r="AA231" s="292"/>
      <c r="AB231" s="292"/>
      <c r="AC231" s="507"/>
      <c r="AD231" s="537" t="s">
        <v>532</v>
      </c>
      <c r="AE231" s="277" t="str">
        <f t="shared" ref="AE231" si="174">+IF(O232&gt;O231,"SUPERADA",IF(O232=O231,"EQUILIBRADA",IF(O232&lt;O231,"PARA MEJORAR")))</f>
        <v>PARA MEJORAR</v>
      </c>
      <c r="AF231" s="278"/>
      <c r="AG231" s="275"/>
      <c r="AH231" s="305"/>
      <c r="AI231" s="1395"/>
      <c r="AJ231" s="167"/>
      <c r="AK231" s="245"/>
      <c r="AL231" s="245"/>
      <c r="AM231" s="245"/>
      <c r="AN231" s="245"/>
      <c r="AO231" s="168"/>
    </row>
    <row r="232" spans="1:41" ht="39.950000000000003" customHeight="1" thickBot="1" x14ac:dyDescent="0.25">
      <c r="A232" s="796"/>
      <c r="B232" s="284"/>
      <c r="C232" s="737"/>
      <c r="D232" s="692"/>
      <c r="E232" s="703"/>
      <c r="F232" s="689"/>
      <c r="G232" s="724"/>
      <c r="H232" s="765"/>
      <c r="I232" s="734"/>
      <c r="J232" s="734"/>
      <c r="K232" s="529"/>
      <c r="L232" s="771"/>
      <c r="M232" s="525"/>
      <c r="N232" s="23" t="s">
        <v>53</v>
      </c>
      <c r="O232" s="25">
        <v>0</v>
      </c>
      <c r="P232" s="25">
        <v>0</v>
      </c>
      <c r="Q232" s="25">
        <v>0</v>
      </c>
      <c r="R232" s="56">
        <v>0</v>
      </c>
      <c r="S232" s="26">
        <f>SUM(O232:O232)*M231</f>
        <v>0</v>
      </c>
      <c r="T232" s="27">
        <f>SUM(P232:P232)*M231</f>
        <v>0</v>
      </c>
      <c r="U232" s="27">
        <f>SUM(Q232:Q232)*M231</f>
        <v>0</v>
      </c>
      <c r="V232" s="27">
        <f>SUM(R232:R232)*M231</f>
        <v>0</v>
      </c>
      <c r="W232" s="54">
        <f t="shared" si="171"/>
        <v>0</v>
      </c>
      <c r="X232" s="295"/>
      <c r="Y232" s="297"/>
      <c r="Z232" s="299"/>
      <c r="AA232" s="292"/>
      <c r="AB232" s="292"/>
      <c r="AC232" s="507"/>
      <c r="AD232" s="538"/>
      <c r="AE232" s="279"/>
      <c r="AF232" s="278"/>
      <c r="AG232" s="275"/>
      <c r="AH232" s="305"/>
      <c r="AI232" s="1395"/>
      <c r="AJ232" s="167"/>
      <c r="AK232" s="245"/>
      <c r="AL232" s="245"/>
      <c r="AM232" s="245"/>
      <c r="AN232" s="245"/>
      <c r="AO232" s="168"/>
    </row>
    <row r="233" spans="1:41" ht="39.950000000000003" customHeight="1" x14ac:dyDescent="0.2">
      <c r="A233" s="796"/>
      <c r="B233" s="284"/>
      <c r="C233" s="737"/>
      <c r="D233" s="692"/>
      <c r="E233" s="703"/>
      <c r="F233" s="689"/>
      <c r="G233" s="724"/>
      <c r="H233" s="765"/>
      <c r="I233" s="734"/>
      <c r="J233" s="734"/>
      <c r="K233" s="529"/>
      <c r="L233" s="774" t="s">
        <v>533</v>
      </c>
      <c r="M233" s="526">
        <v>0.1</v>
      </c>
      <c r="N233" s="44" t="s">
        <v>49</v>
      </c>
      <c r="O233" s="66">
        <v>0.1</v>
      </c>
      <c r="P233" s="66">
        <v>0.3</v>
      </c>
      <c r="Q233" s="66">
        <v>0.5</v>
      </c>
      <c r="R233" s="67">
        <v>1</v>
      </c>
      <c r="S233" s="61">
        <f>SUM(O233:O233)*M233</f>
        <v>1.0000000000000002E-2</v>
      </c>
      <c r="T233" s="62">
        <f>SUM(P233:P233)*M233</f>
        <v>0.03</v>
      </c>
      <c r="U233" s="62">
        <f>SUM(Q233:Q233)*M233</f>
        <v>0.05</v>
      </c>
      <c r="V233" s="62">
        <f>SUM(R233:R233)*M233</f>
        <v>0.1</v>
      </c>
      <c r="W233" s="68">
        <f>MAX(S233:V233)</f>
        <v>0.1</v>
      </c>
      <c r="X233" s="295"/>
      <c r="Y233" s="297"/>
      <c r="Z233" s="299"/>
      <c r="AA233" s="292"/>
      <c r="AB233" s="292"/>
      <c r="AC233" s="507"/>
      <c r="AD233" s="537" t="s">
        <v>534</v>
      </c>
      <c r="AE233" s="277" t="str">
        <f t="shared" ref="AE233" si="175">+IF(O234&gt;O233,"SUPERADA",IF(O234=O233,"EQUILIBRADA",IF(O234&lt;O233,"PARA MEJORAR")))</f>
        <v>PARA MEJORAR</v>
      </c>
      <c r="AF233" s="278"/>
      <c r="AG233" s="275"/>
      <c r="AH233" s="305"/>
      <c r="AI233" s="1395"/>
      <c r="AJ233" s="167"/>
      <c r="AK233" s="245"/>
      <c r="AL233" s="245"/>
      <c r="AM233" s="245"/>
      <c r="AN233" s="245"/>
      <c r="AO233" s="168"/>
    </row>
    <row r="234" spans="1:41" ht="39.950000000000003" customHeight="1" thickBot="1" x14ac:dyDescent="0.25">
      <c r="A234" s="796"/>
      <c r="B234" s="284"/>
      <c r="C234" s="737"/>
      <c r="D234" s="692"/>
      <c r="E234" s="703"/>
      <c r="F234" s="689"/>
      <c r="G234" s="724"/>
      <c r="H234" s="765"/>
      <c r="I234" s="734"/>
      <c r="J234" s="734"/>
      <c r="K234" s="529"/>
      <c r="L234" s="771"/>
      <c r="M234" s="525"/>
      <c r="N234" s="23" t="s">
        <v>53</v>
      </c>
      <c r="O234" s="25">
        <v>0</v>
      </c>
      <c r="P234" s="25">
        <v>0</v>
      </c>
      <c r="Q234" s="25">
        <v>0</v>
      </c>
      <c r="R234" s="56">
        <v>0</v>
      </c>
      <c r="S234" s="26">
        <f>SUM(O234:O234)*M233</f>
        <v>0</v>
      </c>
      <c r="T234" s="27">
        <f>SUM(P234:P234)*M233</f>
        <v>0</v>
      </c>
      <c r="U234" s="27">
        <f>SUM(Q234:Q234)*M233</f>
        <v>0</v>
      </c>
      <c r="V234" s="27">
        <f>SUM(R234:R234)*M233</f>
        <v>0</v>
      </c>
      <c r="W234" s="54">
        <f>MAX(S234:V234)</f>
        <v>0</v>
      </c>
      <c r="X234" s="295"/>
      <c r="Y234" s="297"/>
      <c r="Z234" s="299"/>
      <c r="AA234" s="292"/>
      <c r="AB234" s="292"/>
      <c r="AC234" s="507"/>
      <c r="AD234" s="538"/>
      <c r="AE234" s="279"/>
      <c r="AF234" s="278"/>
      <c r="AG234" s="275"/>
      <c r="AH234" s="305"/>
      <c r="AI234" s="1395"/>
      <c r="AJ234" s="167"/>
      <c r="AK234" s="245"/>
      <c r="AL234" s="245"/>
      <c r="AM234" s="245"/>
      <c r="AN234" s="245"/>
      <c r="AO234" s="168"/>
    </row>
    <row r="235" spans="1:41" ht="39.950000000000003" customHeight="1" x14ac:dyDescent="0.2">
      <c r="A235" s="796"/>
      <c r="B235" s="284"/>
      <c r="C235" s="737"/>
      <c r="D235" s="692"/>
      <c r="E235" s="703"/>
      <c r="F235" s="689"/>
      <c r="G235" s="724"/>
      <c r="H235" s="765"/>
      <c r="I235" s="734"/>
      <c r="J235" s="734"/>
      <c r="K235" s="529"/>
      <c r="L235" s="774" t="s">
        <v>535</v>
      </c>
      <c r="M235" s="526">
        <v>0.1</v>
      </c>
      <c r="N235" s="44" t="s">
        <v>49</v>
      </c>
      <c r="O235" s="66">
        <v>0.1</v>
      </c>
      <c r="P235" s="66">
        <v>0.3</v>
      </c>
      <c r="Q235" s="66">
        <v>0.5</v>
      </c>
      <c r="R235" s="67">
        <v>1</v>
      </c>
      <c r="S235" s="61">
        <f>SUM(O235:O235)*M235</f>
        <v>1.0000000000000002E-2</v>
      </c>
      <c r="T235" s="62">
        <f>SUM(P235:P235)*M235</f>
        <v>0.03</v>
      </c>
      <c r="U235" s="62">
        <f>SUM(Q235:Q235)*M235</f>
        <v>0.05</v>
      </c>
      <c r="V235" s="62">
        <f>SUM(R235:R235)*M235</f>
        <v>0.1</v>
      </c>
      <c r="W235" s="68">
        <f t="shared" si="171"/>
        <v>0.1</v>
      </c>
      <c r="X235" s="295"/>
      <c r="Y235" s="297"/>
      <c r="Z235" s="299"/>
      <c r="AA235" s="292"/>
      <c r="AB235" s="292"/>
      <c r="AC235" s="507"/>
      <c r="AD235" s="537" t="s">
        <v>536</v>
      </c>
      <c r="AE235" s="277" t="str">
        <f t="shared" ref="AE235" si="176">+IF(O236&gt;O235,"SUPERADA",IF(O236=O235,"EQUILIBRADA",IF(O236&lt;O235,"PARA MEJORAR")))</f>
        <v>PARA MEJORAR</v>
      </c>
      <c r="AF235" s="278"/>
      <c r="AG235" s="275"/>
      <c r="AH235" s="305"/>
      <c r="AI235" s="1395"/>
      <c r="AJ235" s="167"/>
      <c r="AK235" s="245"/>
      <c r="AL235" s="245"/>
      <c r="AM235" s="245"/>
      <c r="AN235" s="245"/>
      <c r="AO235" s="168"/>
    </row>
    <row r="236" spans="1:41" ht="39.950000000000003" customHeight="1" thickBot="1" x14ac:dyDescent="0.25">
      <c r="A236" s="796"/>
      <c r="B236" s="284"/>
      <c r="C236" s="737"/>
      <c r="D236" s="692"/>
      <c r="E236" s="703"/>
      <c r="F236" s="689"/>
      <c r="G236" s="724"/>
      <c r="H236" s="765"/>
      <c r="I236" s="734"/>
      <c r="J236" s="734"/>
      <c r="K236" s="529"/>
      <c r="L236" s="771"/>
      <c r="M236" s="525"/>
      <c r="N236" s="23" t="s">
        <v>53</v>
      </c>
      <c r="O236" s="25">
        <v>0</v>
      </c>
      <c r="P236" s="25">
        <v>0</v>
      </c>
      <c r="Q236" s="25">
        <v>0</v>
      </c>
      <c r="R236" s="56">
        <v>0</v>
      </c>
      <c r="S236" s="26">
        <f>SUM(O236:O236)*M235</f>
        <v>0</v>
      </c>
      <c r="T236" s="27">
        <f>SUM(P236:P236)*M235</f>
        <v>0</v>
      </c>
      <c r="U236" s="27">
        <f>SUM(Q236:Q236)*M235</f>
        <v>0</v>
      </c>
      <c r="V236" s="27">
        <f>SUM(R236:R236)*M235</f>
        <v>0</v>
      </c>
      <c r="W236" s="54">
        <f t="shared" si="171"/>
        <v>0</v>
      </c>
      <c r="X236" s="295"/>
      <c r="Y236" s="297"/>
      <c r="Z236" s="299"/>
      <c r="AA236" s="292"/>
      <c r="AB236" s="292"/>
      <c r="AC236" s="507"/>
      <c r="AD236" s="538"/>
      <c r="AE236" s="279"/>
      <c r="AF236" s="278"/>
      <c r="AG236" s="275"/>
      <c r="AH236" s="305"/>
      <c r="AI236" s="1395"/>
      <c r="AJ236" s="167"/>
      <c r="AK236" s="245"/>
      <c r="AL236" s="245"/>
      <c r="AM236" s="245"/>
      <c r="AN236" s="245"/>
      <c r="AO236" s="168"/>
    </row>
    <row r="237" spans="1:41" ht="39.950000000000003" customHeight="1" x14ac:dyDescent="0.2">
      <c r="A237" s="796"/>
      <c r="B237" s="284"/>
      <c r="C237" s="737"/>
      <c r="D237" s="692"/>
      <c r="E237" s="703"/>
      <c r="F237" s="689"/>
      <c r="G237" s="724"/>
      <c r="H237" s="765"/>
      <c r="I237" s="734"/>
      <c r="J237" s="734"/>
      <c r="K237" s="529"/>
      <c r="L237" s="716" t="s">
        <v>537</v>
      </c>
      <c r="M237" s="526">
        <v>0.1</v>
      </c>
      <c r="N237" s="44" t="s">
        <v>49</v>
      </c>
      <c r="O237" s="66">
        <v>0.1</v>
      </c>
      <c r="P237" s="66">
        <v>0.35</v>
      </c>
      <c r="Q237" s="66">
        <v>0.75</v>
      </c>
      <c r="R237" s="67">
        <v>1</v>
      </c>
      <c r="S237" s="61">
        <f>SUM(O237:O237)*M237</f>
        <v>1.0000000000000002E-2</v>
      </c>
      <c r="T237" s="62">
        <f>SUM(P237:P237)*M237</f>
        <v>3.4999999999999996E-2</v>
      </c>
      <c r="U237" s="62">
        <f>SUM(Q237:Q237)*M237</f>
        <v>7.5000000000000011E-2</v>
      </c>
      <c r="V237" s="62">
        <f>SUM(R237:R237)*M237</f>
        <v>0.1</v>
      </c>
      <c r="W237" s="68">
        <f t="shared" si="171"/>
        <v>0.1</v>
      </c>
      <c r="X237" s="295"/>
      <c r="Y237" s="297"/>
      <c r="Z237" s="299"/>
      <c r="AA237" s="292"/>
      <c r="AB237" s="292"/>
      <c r="AC237" s="507"/>
      <c r="AD237" s="537" t="s">
        <v>538</v>
      </c>
      <c r="AE237" s="277" t="str">
        <f t="shared" ref="AE237" si="177">+IF(O238&gt;O237,"SUPERADA",IF(O238=O237,"EQUILIBRADA",IF(O238&lt;O237,"PARA MEJORAR")))</f>
        <v>PARA MEJORAR</v>
      </c>
      <c r="AF237" s="278"/>
      <c r="AG237" s="275"/>
      <c r="AH237" s="305"/>
      <c r="AI237" s="1395"/>
      <c r="AJ237" s="167"/>
      <c r="AK237" s="245"/>
      <c r="AL237" s="245"/>
      <c r="AM237" s="245"/>
      <c r="AN237" s="245"/>
      <c r="AO237" s="168"/>
    </row>
    <row r="238" spans="1:41" ht="39.950000000000003" customHeight="1" thickBot="1" x14ac:dyDescent="0.25">
      <c r="A238" s="796"/>
      <c r="B238" s="284"/>
      <c r="C238" s="737"/>
      <c r="D238" s="692"/>
      <c r="E238" s="703"/>
      <c r="F238" s="689"/>
      <c r="G238" s="754"/>
      <c r="H238" s="756"/>
      <c r="I238" s="735"/>
      <c r="J238" s="735"/>
      <c r="K238" s="530"/>
      <c r="L238" s="718"/>
      <c r="M238" s="690"/>
      <c r="N238" s="45" t="s">
        <v>53</v>
      </c>
      <c r="O238" s="47">
        <v>0</v>
      </c>
      <c r="P238" s="47">
        <v>0</v>
      </c>
      <c r="Q238" s="47">
        <v>0</v>
      </c>
      <c r="R238" s="59">
        <v>0</v>
      </c>
      <c r="S238" s="84">
        <f>SUM(O238:O238)*M237</f>
        <v>0</v>
      </c>
      <c r="T238" s="85">
        <f>SUM(P238:P238)*M237</f>
        <v>0</v>
      </c>
      <c r="U238" s="85">
        <f>SUM(Q238:Q238)*M237</f>
        <v>0</v>
      </c>
      <c r="V238" s="85">
        <f>SUM(R238:R238)*M237</f>
        <v>0</v>
      </c>
      <c r="W238" s="86">
        <f t="shared" si="171"/>
        <v>0</v>
      </c>
      <c r="X238" s="461"/>
      <c r="Y238" s="300"/>
      <c r="Z238" s="462"/>
      <c r="AA238" s="293"/>
      <c r="AB238" s="293"/>
      <c r="AC238" s="507"/>
      <c r="AD238" s="540"/>
      <c r="AE238" s="279"/>
      <c r="AF238" s="279"/>
      <c r="AG238" s="276"/>
      <c r="AH238" s="305"/>
      <c r="AI238" s="1395"/>
      <c r="AJ238" s="167"/>
      <c r="AK238" s="245"/>
      <c r="AL238" s="245"/>
      <c r="AM238" s="245"/>
      <c r="AN238" s="245"/>
      <c r="AO238" s="168"/>
    </row>
    <row r="239" spans="1:41" ht="39.950000000000003" customHeight="1" x14ac:dyDescent="0.2">
      <c r="A239" s="796"/>
      <c r="B239" s="284"/>
      <c r="C239" s="737"/>
      <c r="D239" s="692"/>
      <c r="E239" s="703"/>
      <c r="F239" s="689"/>
      <c r="G239" s="723" t="s">
        <v>539</v>
      </c>
      <c r="H239" s="755">
        <v>31</v>
      </c>
      <c r="I239" s="733" t="s">
        <v>540</v>
      </c>
      <c r="J239" s="733" t="s">
        <v>526</v>
      </c>
      <c r="K239" s="528">
        <v>0</v>
      </c>
      <c r="L239" s="770" t="s">
        <v>541</v>
      </c>
      <c r="M239" s="524">
        <v>0.15</v>
      </c>
      <c r="N239" s="14" t="s">
        <v>49</v>
      </c>
      <c r="O239" s="16">
        <v>0.25</v>
      </c>
      <c r="P239" s="16">
        <v>0.5</v>
      </c>
      <c r="Q239" s="16">
        <v>0.7</v>
      </c>
      <c r="R239" s="18">
        <v>1</v>
      </c>
      <c r="S239" s="19">
        <f>SUM(O239:O239)*M239</f>
        <v>3.7499999999999999E-2</v>
      </c>
      <c r="T239" s="20">
        <f>SUM(P239:P239)*M239</f>
        <v>7.4999999999999997E-2</v>
      </c>
      <c r="U239" s="20">
        <f>SUM(Q239:Q239)*M239</f>
        <v>0.105</v>
      </c>
      <c r="V239" s="20">
        <f>SUM(R239:R239)*M239</f>
        <v>0.15</v>
      </c>
      <c r="W239" s="21">
        <f t="shared" si="171"/>
        <v>0.15</v>
      </c>
      <c r="X239" s="294">
        <f>+S240+S246+S248+S250+S252+S242+S244</f>
        <v>0</v>
      </c>
      <c r="Y239" s="296">
        <f>+T240+T246+T248+T250+T252+T242+T244</f>
        <v>0</v>
      </c>
      <c r="Z239" s="298">
        <f>+U240+U246+U248+U250+U252+U242+U244</f>
        <v>0</v>
      </c>
      <c r="AA239" s="291">
        <f>+V240+V246+V248+V250+V252+V242+V244</f>
        <v>0</v>
      </c>
      <c r="AB239" s="291">
        <f>+W240+W246+W248+W250+W252+W242+W244</f>
        <v>0</v>
      </c>
      <c r="AC239" s="507"/>
      <c r="AD239" s="684" t="s">
        <v>542</v>
      </c>
      <c r="AE239" s="277" t="str">
        <f t="shared" ref="AE239" si="178">+IF(O240&gt;O239,"SUPERADA",IF(O240=O239,"EQUILIBRADA",IF(O240&lt;O239,"PARA MEJORAR")))</f>
        <v>PARA MEJORAR</v>
      </c>
      <c r="AF239" s="277" t="str">
        <f>IF(COUNTIF(AE239:AE252,"PARA MEJORAR")&gt;=1,"PARA MEJORAR","BIEN")</f>
        <v>PARA MEJORAR</v>
      </c>
      <c r="AG239" s="274" t="str">
        <f>IF(COUNTIF(AF239:AF252,"PARA MEJORAR")&gt;=1,"PARA MEJORAR","BIEN")</f>
        <v>PARA MEJORAR</v>
      </c>
      <c r="AH239" s="305"/>
      <c r="AI239" s="1395"/>
      <c r="AJ239" s="164"/>
      <c r="AK239" s="165"/>
      <c r="AL239" s="165"/>
      <c r="AM239" s="165"/>
      <c r="AN239" s="165"/>
      <c r="AO239" s="166"/>
    </row>
    <row r="240" spans="1:41" ht="39.950000000000003" customHeight="1" thickBot="1" x14ac:dyDescent="0.25">
      <c r="A240" s="796"/>
      <c r="B240" s="284"/>
      <c r="C240" s="737"/>
      <c r="D240" s="692"/>
      <c r="E240" s="703"/>
      <c r="F240" s="689"/>
      <c r="G240" s="724"/>
      <c r="H240" s="765"/>
      <c r="I240" s="734"/>
      <c r="J240" s="734"/>
      <c r="K240" s="529"/>
      <c r="L240" s="771"/>
      <c r="M240" s="525"/>
      <c r="N240" s="23" t="s">
        <v>53</v>
      </c>
      <c r="O240" s="25">
        <v>0</v>
      </c>
      <c r="P240" s="25">
        <v>0</v>
      </c>
      <c r="Q240" s="25">
        <v>0</v>
      </c>
      <c r="R240" s="56">
        <v>0</v>
      </c>
      <c r="S240" s="26">
        <f>SUM(O240:O240)*M239</f>
        <v>0</v>
      </c>
      <c r="T240" s="27">
        <f>SUM(P240:P240)*M239</f>
        <v>0</v>
      </c>
      <c r="U240" s="27">
        <f>SUM(Q240:Q240)*M239</f>
        <v>0</v>
      </c>
      <c r="V240" s="27">
        <f>SUM(R240:R240)*M239</f>
        <v>0</v>
      </c>
      <c r="W240" s="28">
        <f t="shared" si="171"/>
        <v>0</v>
      </c>
      <c r="X240" s="295"/>
      <c r="Y240" s="297"/>
      <c r="Z240" s="299"/>
      <c r="AA240" s="292"/>
      <c r="AB240" s="292"/>
      <c r="AC240" s="507"/>
      <c r="AD240" s="713"/>
      <c r="AE240" s="279"/>
      <c r="AF240" s="278"/>
      <c r="AG240" s="275"/>
      <c r="AH240" s="305"/>
      <c r="AI240" s="1395"/>
      <c r="AJ240" s="167"/>
      <c r="AK240" s="245"/>
      <c r="AL240" s="245"/>
      <c r="AM240" s="245"/>
      <c r="AN240" s="245"/>
      <c r="AO240" s="168"/>
    </row>
    <row r="241" spans="1:41" ht="39.950000000000003" customHeight="1" x14ac:dyDescent="0.2">
      <c r="A241" s="796"/>
      <c r="B241" s="284"/>
      <c r="C241" s="737"/>
      <c r="D241" s="692"/>
      <c r="E241" s="703"/>
      <c r="F241" s="689"/>
      <c r="G241" s="724"/>
      <c r="H241" s="765"/>
      <c r="I241" s="734"/>
      <c r="J241" s="734"/>
      <c r="K241" s="529"/>
      <c r="L241" s="774" t="s">
        <v>543</v>
      </c>
      <c r="M241" s="526">
        <v>0.15</v>
      </c>
      <c r="N241" s="44" t="s">
        <v>49</v>
      </c>
      <c r="O241" s="66">
        <v>0.3</v>
      </c>
      <c r="P241" s="66">
        <v>0.6</v>
      </c>
      <c r="Q241" s="66">
        <v>0.8</v>
      </c>
      <c r="R241" s="67">
        <v>1</v>
      </c>
      <c r="S241" s="61">
        <f>SUM(O241:O241)*M241</f>
        <v>4.4999999999999998E-2</v>
      </c>
      <c r="T241" s="62">
        <f>SUM(P241:P241)*M241</f>
        <v>0.09</v>
      </c>
      <c r="U241" s="62">
        <f>SUM(Q241:Q241)*M241</f>
        <v>0.12</v>
      </c>
      <c r="V241" s="62">
        <f>SUM(R241:R241)*M241</f>
        <v>0.15</v>
      </c>
      <c r="W241" s="63">
        <f>MAX(S241:V241)</f>
        <v>0.15</v>
      </c>
      <c r="X241" s="295"/>
      <c r="Y241" s="297"/>
      <c r="Z241" s="299"/>
      <c r="AA241" s="292"/>
      <c r="AB241" s="292"/>
      <c r="AC241" s="507"/>
      <c r="AD241" s="713"/>
      <c r="AE241" s="277" t="str">
        <f t="shared" ref="AE241" si="179">+IF(O242&gt;O241,"SUPERADA",IF(O242=O241,"EQUILIBRADA",IF(O242&lt;O241,"PARA MEJORAR")))</f>
        <v>PARA MEJORAR</v>
      </c>
      <c r="AF241" s="278"/>
      <c r="AG241" s="275"/>
      <c r="AH241" s="305"/>
      <c r="AI241" s="1395"/>
      <c r="AJ241" s="167"/>
      <c r="AK241" s="245"/>
      <c r="AL241" s="245"/>
      <c r="AM241" s="245"/>
      <c r="AN241" s="245"/>
      <c r="AO241" s="168"/>
    </row>
    <row r="242" spans="1:41" ht="39.950000000000003" customHeight="1" thickBot="1" x14ac:dyDescent="0.25">
      <c r="A242" s="796"/>
      <c r="B242" s="284"/>
      <c r="C242" s="737"/>
      <c r="D242" s="692"/>
      <c r="E242" s="703"/>
      <c r="F242" s="689"/>
      <c r="G242" s="724"/>
      <c r="H242" s="765"/>
      <c r="I242" s="734"/>
      <c r="J242" s="734"/>
      <c r="K242" s="529"/>
      <c r="L242" s="771"/>
      <c r="M242" s="525"/>
      <c r="N242" s="23" t="s">
        <v>53</v>
      </c>
      <c r="O242" s="25">
        <v>0</v>
      </c>
      <c r="P242" s="25">
        <v>0</v>
      </c>
      <c r="Q242" s="25">
        <v>0</v>
      </c>
      <c r="R242" s="56">
        <v>0</v>
      </c>
      <c r="S242" s="26">
        <f>SUM(O242:O242)*M241</f>
        <v>0</v>
      </c>
      <c r="T242" s="27">
        <f>SUM(P242:P242)*M241</f>
        <v>0</v>
      </c>
      <c r="U242" s="27">
        <f>SUM(Q242:Q242)*M241</f>
        <v>0</v>
      </c>
      <c r="V242" s="27">
        <f>SUM(R242:R242)*M241</f>
        <v>0</v>
      </c>
      <c r="W242" s="28">
        <f>MAX(S242:V242)</f>
        <v>0</v>
      </c>
      <c r="X242" s="295"/>
      <c r="Y242" s="297"/>
      <c r="Z242" s="299"/>
      <c r="AA242" s="292"/>
      <c r="AB242" s="292"/>
      <c r="AC242" s="507"/>
      <c r="AD242" s="538"/>
      <c r="AE242" s="279"/>
      <c r="AF242" s="278"/>
      <c r="AG242" s="275"/>
      <c r="AH242" s="305"/>
      <c r="AI242" s="1395"/>
      <c r="AJ242" s="167"/>
      <c r="AK242" s="245"/>
      <c r="AL242" s="245"/>
      <c r="AM242" s="245"/>
      <c r="AN242" s="245"/>
      <c r="AO242" s="168"/>
    </row>
    <row r="243" spans="1:41" ht="39.950000000000003" customHeight="1" x14ac:dyDescent="0.2">
      <c r="A243" s="796"/>
      <c r="B243" s="284"/>
      <c r="C243" s="737"/>
      <c r="D243" s="692"/>
      <c r="E243" s="703"/>
      <c r="F243" s="689"/>
      <c r="G243" s="724"/>
      <c r="H243" s="765"/>
      <c r="I243" s="734"/>
      <c r="J243" s="734"/>
      <c r="K243" s="529"/>
      <c r="L243" s="716" t="s">
        <v>544</v>
      </c>
      <c r="M243" s="526">
        <v>0.1</v>
      </c>
      <c r="N243" s="44" t="s">
        <v>49</v>
      </c>
      <c r="O243" s="66">
        <v>0</v>
      </c>
      <c r="P243" s="66">
        <v>0.5</v>
      </c>
      <c r="Q243" s="66">
        <v>0.75</v>
      </c>
      <c r="R243" s="67">
        <v>1</v>
      </c>
      <c r="S243" s="61">
        <f>SUM(O243:O243)*M243</f>
        <v>0</v>
      </c>
      <c r="T243" s="62">
        <f>SUM(P243:P243)*M243</f>
        <v>0.05</v>
      </c>
      <c r="U243" s="62">
        <f>SUM(Q243:Q243)*M243</f>
        <v>7.5000000000000011E-2</v>
      </c>
      <c r="V243" s="62">
        <f>SUM(R243:R243)*M243</f>
        <v>0.1</v>
      </c>
      <c r="W243" s="63">
        <f>MAX(S243:V243)</f>
        <v>0.1</v>
      </c>
      <c r="X243" s="295"/>
      <c r="Y243" s="297"/>
      <c r="Z243" s="299"/>
      <c r="AA243" s="292"/>
      <c r="AB243" s="292"/>
      <c r="AC243" s="507"/>
      <c r="AD243" s="537" t="s">
        <v>545</v>
      </c>
      <c r="AE243" s="277" t="str">
        <f t="shared" ref="AE243" si="180">+IF(O244&gt;O243,"SUPERADA",IF(O244=O243,"EQUILIBRADA",IF(O244&lt;O243,"PARA MEJORAR")))</f>
        <v>EQUILIBRADA</v>
      </c>
      <c r="AF243" s="278"/>
      <c r="AG243" s="275"/>
      <c r="AH243" s="305"/>
      <c r="AI243" s="1395"/>
      <c r="AJ243" s="167"/>
      <c r="AK243" s="245"/>
      <c r="AL243" s="245"/>
      <c r="AM243" s="245"/>
      <c r="AN243" s="245"/>
      <c r="AO243" s="168"/>
    </row>
    <row r="244" spans="1:41" ht="39.950000000000003" customHeight="1" thickBot="1" x14ac:dyDescent="0.25">
      <c r="A244" s="796"/>
      <c r="B244" s="284"/>
      <c r="C244" s="737"/>
      <c r="D244" s="692"/>
      <c r="E244" s="703"/>
      <c r="F244" s="689"/>
      <c r="G244" s="724"/>
      <c r="H244" s="765"/>
      <c r="I244" s="734"/>
      <c r="J244" s="734"/>
      <c r="K244" s="529"/>
      <c r="L244" s="717"/>
      <c r="M244" s="525"/>
      <c r="N244" s="23" t="s">
        <v>53</v>
      </c>
      <c r="O244" s="25">
        <v>0</v>
      </c>
      <c r="P244" s="25">
        <v>0</v>
      </c>
      <c r="Q244" s="25">
        <v>0</v>
      </c>
      <c r="R244" s="56">
        <v>0</v>
      </c>
      <c r="S244" s="26">
        <f>SUM(O244:O244)*M243</f>
        <v>0</v>
      </c>
      <c r="T244" s="27">
        <f>SUM(P244:P244)*M243</f>
        <v>0</v>
      </c>
      <c r="U244" s="27">
        <f>SUM(Q244:Q244)*M243</f>
        <v>0</v>
      </c>
      <c r="V244" s="27">
        <f>SUM(R244:R244)*M243</f>
        <v>0</v>
      </c>
      <c r="W244" s="28">
        <f>MAX(S244:V244)</f>
        <v>0</v>
      </c>
      <c r="X244" s="295"/>
      <c r="Y244" s="297"/>
      <c r="Z244" s="299"/>
      <c r="AA244" s="292"/>
      <c r="AB244" s="292"/>
      <c r="AC244" s="507"/>
      <c r="AD244" s="538"/>
      <c r="AE244" s="279"/>
      <c r="AF244" s="278"/>
      <c r="AG244" s="275"/>
      <c r="AH244" s="305"/>
      <c r="AI244" s="1395"/>
      <c r="AJ244" s="167"/>
      <c r="AK244" s="245"/>
      <c r="AL244" s="245"/>
      <c r="AM244" s="245"/>
      <c r="AN244" s="245"/>
      <c r="AO244" s="168"/>
    </row>
    <row r="245" spans="1:41" ht="39.950000000000003" customHeight="1" x14ac:dyDescent="0.2">
      <c r="A245" s="796"/>
      <c r="B245" s="284"/>
      <c r="C245" s="737"/>
      <c r="D245" s="692"/>
      <c r="E245" s="703"/>
      <c r="F245" s="689"/>
      <c r="G245" s="724"/>
      <c r="H245" s="765"/>
      <c r="I245" s="734"/>
      <c r="J245" s="734"/>
      <c r="K245" s="529"/>
      <c r="L245" s="774" t="s">
        <v>546</v>
      </c>
      <c r="M245" s="526">
        <v>0.1</v>
      </c>
      <c r="N245" s="44" t="s">
        <v>49</v>
      </c>
      <c r="O245" s="66">
        <v>0.25</v>
      </c>
      <c r="P245" s="66">
        <v>0.5</v>
      </c>
      <c r="Q245" s="66">
        <v>0.75</v>
      </c>
      <c r="R245" s="67">
        <v>1</v>
      </c>
      <c r="S245" s="61">
        <f>SUM(O245:O245)*M245</f>
        <v>2.5000000000000001E-2</v>
      </c>
      <c r="T245" s="62">
        <f>SUM(P245:P245)*M245</f>
        <v>0.05</v>
      </c>
      <c r="U245" s="62">
        <f>SUM(Q245:Q245)*M245</f>
        <v>7.5000000000000011E-2</v>
      </c>
      <c r="V245" s="62">
        <f>SUM(R245:R245)*M245</f>
        <v>0.1</v>
      </c>
      <c r="W245" s="63">
        <f t="shared" si="171"/>
        <v>0.1</v>
      </c>
      <c r="X245" s="295"/>
      <c r="Y245" s="297"/>
      <c r="Z245" s="299"/>
      <c r="AA245" s="292"/>
      <c r="AB245" s="292"/>
      <c r="AC245" s="507"/>
      <c r="AD245" s="537" t="s">
        <v>547</v>
      </c>
      <c r="AE245" s="277" t="str">
        <f t="shared" ref="AE245" si="181">+IF(O246&gt;O245,"SUPERADA",IF(O246=O245,"EQUILIBRADA",IF(O246&lt;O245,"PARA MEJORAR")))</f>
        <v>PARA MEJORAR</v>
      </c>
      <c r="AF245" s="278"/>
      <c r="AG245" s="275"/>
      <c r="AH245" s="305"/>
      <c r="AI245" s="1395"/>
      <c r="AJ245" s="167"/>
      <c r="AK245" s="245"/>
      <c r="AL245" s="245"/>
      <c r="AM245" s="245"/>
      <c r="AN245" s="245"/>
      <c r="AO245" s="168"/>
    </row>
    <row r="246" spans="1:41" ht="39.950000000000003" customHeight="1" thickBot="1" x14ac:dyDescent="0.25">
      <c r="A246" s="796"/>
      <c r="B246" s="284"/>
      <c r="C246" s="737"/>
      <c r="D246" s="692"/>
      <c r="E246" s="703"/>
      <c r="F246" s="689"/>
      <c r="G246" s="724"/>
      <c r="H246" s="765"/>
      <c r="I246" s="734"/>
      <c r="J246" s="734"/>
      <c r="K246" s="529"/>
      <c r="L246" s="771"/>
      <c r="M246" s="525"/>
      <c r="N246" s="23" t="s">
        <v>53</v>
      </c>
      <c r="O246" s="25">
        <v>0</v>
      </c>
      <c r="P246" s="25">
        <v>0</v>
      </c>
      <c r="Q246" s="25">
        <v>0</v>
      </c>
      <c r="R246" s="56">
        <v>0</v>
      </c>
      <c r="S246" s="26">
        <f>SUM(O246:O246)*M245</f>
        <v>0</v>
      </c>
      <c r="T246" s="27">
        <f>SUM(P246:P246)*M245</f>
        <v>0</v>
      </c>
      <c r="U246" s="27">
        <f>SUM(Q246:Q246)*M245</f>
        <v>0</v>
      </c>
      <c r="V246" s="27">
        <f>SUM(R246:R246)*M245</f>
        <v>0</v>
      </c>
      <c r="W246" s="28">
        <f t="shared" si="171"/>
        <v>0</v>
      </c>
      <c r="X246" s="295"/>
      <c r="Y246" s="297"/>
      <c r="Z246" s="299"/>
      <c r="AA246" s="292"/>
      <c r="AB246" s="292"/>
      <c r="AC246" s="507"/>
      <c r="AD246" s="538"/>
      <c r="AE246" s="279"/>
      <c r="AF246" s="278"/>
      <c r="AG246" s="275"/>
      <c r="AH246" s="305"/>
      <c r="AI246" s="1395"/>
      <c r="AJ246" s="167"/>
      <c r="AK246" s="245"/>
      <c r="AL246" s="245"/>
      <c r="AM246" s="245"/>
      <c r="AN246" s="245"/>
      <c r="AO246" s="168"/>
    </row>
    <row r="247" spans="1:41" ht="39.950000000000003" customHeight="1" x14ac:dyDescent="0.2">
      <c r="A247" s="796"/>
      <c r="B247" s="284"/>
      <c r="C247" s="737"/>
      <c r="D247" s="692"/>
      <c r="E247" s="703"/>
      <c r="F247" s="689"/>
      <c r="G247" s="724"/>
      <c r="H247" s="765"/>
      <c r="I247" s="734"/>
      <c r="J247" s="734"/>
      <c r="K247" s="529"/>
      <c r="L247" s="774" t="s">
        <v>548</v>
      </c>
      <c r="M247" s="526">
        <v>0.1</v>
      </c>
      <c r="N247" s="44" t="s">
        <v>49</v>
      </c>
      <c r="O247" s="66">
        <v>0.1</v>
      </c>
      <c r="P247" s="66">
        <v>0.2</v>
      </c>
      <c r="Q247" s="66">
        <v>0.6</v>
      </c>
      <c r="R247" s="67">
        <v>1</v>
      </c>
      <c r="S247" s="61">
        <f>SUM(O247:O247)*M247</f>
        <v>1.0000000000000002E-2</v>
      </c>
      <c r="T247" s="62">
        <f>SUM(P247:P247)*M247</f>
        <v>2.0000000000000004E-2</v>
      </c>
      <c r="U247" s="62">
        <f>SUM(Q247:Q247)*M247</f>
        <v>0.06</v>
      </c>
      <c r="V247" s="62">
        <f>SUM(R247:R247)*M247</f>
        <v>0.1</v>
      </c>
      <c r="W247" s="63">
        <f t="shared" si="171"/>
        <v>0.1</v>
      </c>
      <c r="X247" s="295"/>
      <c r="Y247" s="297"/>
      <c r="Z247" s="299"/>
      <c r="AA247" s="292"/>
      <c r="AB247" s="292"/>
      <c r="AC247" s="507"/>
      <c r="AD247" s="537" t="s">
        <v>549</v>
      </c>
      <c r="AE247" s="277" t="str">
        <f t="shared" ref="AE247" si="182">+IF(O248&gt;O247,"SUPERADA",IF(O248=O247,"EQUILIBRADA",IF(O248&lt;O247,"PARA MEJORAR")))</f>
        <v>PARA MEJORAR</v>
      </c>
      <c r="AF247" s="278"/>
      <c r="AG247" s="275"/>
      <c r="AH247" s="305"/>
      <c r="AI247" s="1395"/>
      <c r="AJ247" s="167"/>
      <c r="AK247" s="245"/>
      <c r="AL247" s="245"/>
      <c r="AM247" s="245"/>
      <c r="AN247" s="245"/>
      <c r="AO247" s="168"/>
    </row>
    <row r="248" spans="1:41" ht="39.950000000000003" customHeight="1" thickBot="1" x14ac:dyDescent="0.25">
      <c r="A248" s="796"/>
      <c r="B248" s="284"/>
      <c r="C248" s="737"/>
      <c r="D248" s="692"/>
      <c r="E248" s="703"/>
      <c r="F248" s="689"/>
      <c r="G248" s="724"/>
      <c r="H248" s="765"/>
      <c r="I248" s="734"/>
      <c r="J248" s="734"/>
      <c r="K248" s="529"/>
      <c r="L248" s="771"/>
      <c r="M248" s="525"/>
      <c r="N248" s="23" t="s">
        <v>53</v>
      </c>
      <c r="O248" s="25">
        <v>0</v>
      </c>
      <c r="P248" s="25">
        <v>0</v>
      </c>
      <c r="Q248" s="25">
        <v>0</v>
      </c>
      <c r="R248" s="56">
        <v>0</v>
      </c>
      <c r="S248" s="26">
        <f>SUM(O248:O248)*M247</f>
        <v>0</v>
      </c>
      <c r="T248" s="27">
        <f>SUM(P248:P248)*M247</f>
        <v>0</v>
      </c>
      <c r="U248" s="27">
        <f>SUM(Q248:Q248)*M247</f>
        <v>0</v>
      </c>
      <c r="V248" s="27">
        <f>SUM(R248:R248)*M247</f>
        <v>0</v>
      </c>
      <c r="W248" s="28">
        <f t="shared" si="171"/>
        <v>0</v>
      </c>
      <c r="X248" s="295"/>
      <c r="Y248" s="297"/>
      <c r="Z248" s="299"/>
      <c r="AA248" s="292"/>
      <c r="AB248" s="292"/>
      <c r="AC248" s="507"/>
      <c r="AD248" s="538"/>
      <c r="AE248" s="279"/>
      <c r="AF248" s="278"/>
      <c r="AG248" s="275"/>
      <c r="AH248" s="305"/>
      <c r="AI248" s="1395"/>
      <c r="AJ248" s="167"/>
      <c r="AK248" s="245"/>
      <c r="AL248" s="245"/>
      <c r="AM248" s="245"/>
      <c r="AN248" s="245"/>
      <c r="AO248" s="168"/>
    </row>
    <row r="249" spans="1:41" ht="39.950000000000003" customHeight="1" x14ac:dyDescent="0.2">
      <c r="A249" s="796"/>
      <c r="B249" s="284"/>
      <c r="C249" s="737"/>
      <c r="D249" s="692"/>
      <c r="E249" s="703"/>
      <c r="F249" s="689"/>
      <c r="G249" s="724"/>
      <c r="H249" s="765"/>
      <c r="I249" s="734"/>
      <c r="J249" s="734"/>
      <c r="K249" s="529"/>
      <c r="L249" s="774" t="s">
        <v>550</v>
      </c>
      <c r="M249" s="526">
        <v>0.1</v>
      </c>
      <c r="N249" s="44" t="s">
        <v>49</v>
      </c>
      <c r="O249" s="66">
        <v>0.25</v>
      </c>
      <c r="P249" s="66">
        <v>0.5</v>
      </c>
      <c r="Q249" s="66">
        <v>0.75</v>
      </c>
      <c r="R249" s="67">
        <v>1</v>
      </c>
      <c r="S249" s="61">
        <f>SUM(O249:O249)*M249</f>
        <v>2.5000000000000001E-2</v>
      </c>
      <c r="T249" s="62">
        <f>SUM(P249:P249)*M249</f>
        <v>0.05</v>
      </c>
      <c r="U249" s="62">
        <f>SUM(Q249:Q249)*M249</f>
        <v>7.5000000000000011E-2</v>
      </c>
      <c r="V249" s="62">
        <f>SUM(R249:R249)*M249</f>
        <v>0.1</v>
      </c>
      <c r="W249" s="63">
        <f t="shared" si="171"/>
        <v>0.1</v>
      </c>
      <c r="X249" s="295"/>
      <c r="Y249" s="297"/>
      <c r="Z249" s="299"/>
      <c r="AA249" s="292"/>
      <c r="AB249" s="292"/>
      <c r="AC249" s="507"/>
      <c r="AD249" s="537" t="s">
        <v>551</v>
      </c>
      <c r="AE249" s="277" t="str">
        <f t="shared" ref="AE249" si="183">+IF(O250&gt;O249,"SUPERADA",IF(O250=O249,"EQUILIBRADA",IF(O250&lt;O249,"PARA MEJORAR")))</f>
        <v>PARA MEJORAR</v>
      </c>
      <c r="AF249" s="278"/>
      <c r="AG249" s="275"/>
      <c r="AH249" s="305"/>
      <c r="AI249" s="1395"/>
      <c r="AJ249" s="167"/>
      <c r="AK249" s="245"/>
      <c r="AL249" s="245"/>
      <c r="AM249" s="245"/>
      <c r="AN249" s="245"/>
      <c r="AO249" s="168"/>
    </row>
    <row r="250" spans="1:41" ht="39.950000000000003" customHeight="1" thickBot="1" x14ac:dyDescent="0.25">
      <c r="A250" s="796"/>
      <c r="B250" s="284"/>
      <c r="C250" s="737"/>
      <c r="D250" s="692"/>
      <c r="E250" s="703"/>
      <c r="F250" s="689"/>
      <c r="G250" s="724"/>
      <c r="H250" s="765"/>
      <c r="I250" s="734"/>
      <c r="J250" s="734"/>
      <c r="K250" s="529"/>
      <c r="L250" s="771"/>
      <c r="M250" s="525"/>
      <c r="N250" s="23" t="s">
        <v>53</v>
      </c>
      <c r="O250" s="25">
        <v>0</v>
      </c>
      <c r="P250" s="25">
        <v>0</v>
      </c>
      <c r="Q250" s="25">
        <v>0</v>
      </c>
      <c r="R250" s="56">
        <v>0</v>
      </c>
      <c r="S250" s="26">
        <f>SUM(O250:O250)*M249</f>
        <v>0</v>
      </c>
      <c r="T250" s="27">
        <f>SUM(P250:P250)*M249</f>
        <v>0</v>
      </c>
      <c r="U250" s="27">
        <f>SUM(Q250:Q250)*M249</f>
        <v>0</v>
      </c>
      <c r="V250" s="27">
        <f>SUM(R250:R250)*M249</f>
        <v>0</v>
      </c>
      <c r="W250" s="28">
        <f t="shared" si="171"/>
        <v>0</v>
      </c>
      <c r="X250" s="295"/>
      <c r="Y250" s="297"/>
      <c r="Z250" s="299"/>
      <c r="AA250" s="292"/>
      <c r="AB250" s="292"/>
      <c r="AC250" s="507"/>
      <c r="AD250" s="538"/>
      <c r="AE250" s="279"/>
      <c r="AF250" s="278"/>
      <c r="AG250" s="275"/>
      <c r="AH250" s="305"/>
      <c r="AI250" s="1395"/>
      <c r="AJ250" s="167"/>
      <c r="AK250" s="245"/>
      <c r="AL250" s="245"/>
      <c r="AM250" s="245"/>
      <c r="AN250" s="245"/>
      <c r="AO250" s="168"/>
    </row>
    <row r="251" spans="1:41" ht="39.950000000000003" customHeight="1" x14ac:dyDescent="0.2">
      <c r="A251" s="796"/>
      <c r="B251" s="284"/>
      <c r="C251" s="737"/>
      <c r="D251" s="692"/>
      <c r="E251" s="703"/>
      <c r="F251" s="689"/>
      <c r="G251" s="724"/>
      <c r="H251" s="765"/>
      <c r="I251" s="734"/>
      <c r="J251" s="734"/>
      <c r="K251" s="529"/>
      <c r="L251" s="774" t="s">
        <v>552</v>
      </c>
      <c r="M251" s="526">
        <v>0.3</v>
      </c>
      <c r="N251" s="44" t="s">
        <v>49</v>
      </c>
      <c r="O251" s="66">
        <v>0.25</v>
      </c>
      <c r="P251" s="66">
        <v>0.5</v>
      </c>
      <c r="Q251" s="66">
        <v>0.75</v>
      </c>
      <c r="R251" s="67">
        <v>1</v>
      </c>
      <c r="S251" s="61">
        <f>SUM(O251:O251)*M251</f>
        <v>7.4999999999999997E-2</v>
      </c>
      <c r="T251" s="62">
        <f>SUM(P251:P251)*M251</f>
        <v>0.15</v>
      </c>
      <c r="U251" s="62">
        <f>SUM(Q251:Q251)*M251</f>
        <v>0.22499999999999998</v>
      </c>
      <c r="V251" s="62">
        <f>SUM(R251:R251)*M251</f>
        <v>0.3</v>
      </c>
      <c r="W251" s="63">
        <f t="shared" si="171"/>
        <v>0.3</v>
      </c>
      <c r="X251" s="295"/>
      <c r="Y251" s="297"/>
      <c r="Z251" s="299"/>
      <c r="AA251" s="292"/>
      <c r="AB251" s="292"/>
      <c r="AC251" s="507"/>
      <c r="AD251" s="537" t="s">
        <v>553</v>
      </c>
      <c r="AE251" s="277" t="str">
        <f t="shared" ref="AE251" si="184">+IF(O252&gt;O251,"SUPERADA",IF(O252=O251,"EQUILIBRADA",IF(O252&lt;O251,"PARA MEJORAR")))</f>
        <v>PARA MEJORAR</v>
      </c>
      <c r="AF251" s="278"/>
      <c r="AG251" s="275"/>
      <c r="AH251" s="305"/>
      <c r="AI251" s="1395"/>
      <c r="AJ251" s="167"/>
      <c r="AK251" s="245"/>
      <c r="AL251" s="245"/>
      <c r="AM251" s="245"/>
      <c r="AN251" s="245"/>
      <c r="AO251" s="168"/>
    </row>
    <row r="252" spans="1:41" ht="39.950000000000003" customHeight="1" thickBot="1" x14ac:dyDescent="0.25">
      <c r="A252" s="796"/>
      <c r="B252" s="284"/>
      <c r="C252" s="759"/>
      <c r="D252" s="760"/>
      <c r="E252" s="738"/>
      <c r="F252" s="722"/>
      <c r="G252" s="754"/>
      <c r="H252" s="756"/>
      <c r="I252" s="735"/>
      <c r="J252" s="735"/>
      <c r="K252" s="530"/>
      <c r="L252" s="842"/>
      <c r="M252" s="690"/>
      <c r="N252" s="45" t="s">
        <v>53</v>
      </c>
      <c r="O252" s="47">
        <v>0</v>
      </c>
      <c r="P252" s="47">
        <v>0</v>
      </c>
      <c r="Q252" s="47">
        <v>0</v>
      </c>
      <c r="R252" s="59">
        <v>0</v>
      </c>
      <c r="S252" s="48">
        <f>SUM(O252:O252)*M251</f>
        <v>0</v>
      </c>
      <c r="T252" s="49">
        <f>SUM(P252:P252)*M251</f>
        <v>0</v>
      </c>
      <c r="U252" s="49">
        <f>SUM(Q252:Q252)*M251</f>
        <v>0</v>
      </c>
      <c r="V252" s="49">
        <f>SUM(R252:R252)*M251</f>
        <v>0</v>
      </c>
      <c r="W252" s="50">
        <f t="shared" si="171"/>
        <v>0</v>
      </c>
      <c r="X252" s="461"/>
      <c r="Y252" s="300"/>
      <c r="Z252" s="462"/>
      <c r="AA252" s="293"/>
      <c r="AB252" s="293"/>
      <c r="AC252" s="507"/>
      <c r="AD252" s="540"/>
      <c r="AE252" s="279"/>
      <c r="AF252" s="279"/>
      <c r="AG252" s="276"/>
      <c r="AH252" s="305"/>
      <c r="AI252" s="1395"/>
      <c r="AJ252" s="167"/>
      <c r="AK252" s="245"/>
      <c r="AL252" s="245"/>
      <c r="AM252" s="245"/>
      <c r="AN252" s="245"/>
      <c r="AO252" s="168"/>
    </row>
    <row r="253" spans="1:41" ht="39.950000000000003" customHeight="1" x14ac:dyDescent="0.2">
      <c r="A253" s="796"/>
      <c r="B253" s="284"/>
      <c r="C253" s="737">
        <v>17</v>
      </c>
      <c r="D253" s="692" t="s">
        <v>554</v>
      </c>
      <c r="E253" s="703">
        <v>20</v>
      </c>
      <c r="F253" s="689" t="s">
        <v>555</v>
      </c>
      <c r="G253" s="719" t="s">
        <v>945</v>
      </c>
      <c r="H253" s="755">
        <v>32</v>
      </c>
      <c r="I253" s="733"/>
      <c r="J253" s="733"/>
      <c r="K253" s="528">
        <v>0</v>
      </c>
      <c r="L253" s="714" t="s">
        <v>556</v>
      </c>
      <c r="M253" s="524">
        <v>0.5</v>
      </c>
      <c r="N253" s="14" t="s">
        <v>49</v>
      </c>
      <c r="O253" s="16">
        <v>0</v>
      </c>
      <c r="P253" s="16">
        <v>0.25</v>
      </c>
      <c r="Q253" s="16">
        <v>0.5</v>
      </c>
      <c r="R253" s="18">
        <v>1</v>
      </c>
      <c r="S253" s="37">
        <f>SUM(O253:O253)*M253</f>
        <v>0</v>
      </c>
      <c r="T253" s="38">
        <f>SUM(P253:P253)*M253</f>
        <v>0.125</v>
      </c>
      <c r="U253" s="38">
        <f>SUM(Q253:Q253)*M253</f>
        <v>0.25</v>
      </c>
      <c r="V253" s="38">
        <f>SUM(R253:R253)*M253</f>
        <v>0.5</v>
      </c>
      <c r="W253" s="52">
        <f t="shared" si="171"/>
        <v>0.5</v>
      </c>
      <c r="X253" s="294">
        <f>+S254+S256</f>
        <v>0</v>
      </c>
      <c r="Y253" s="296">
        <f>+T254+T256</f>
        <v>0</v>
      </c>
      <c r="Z253" s="298">
        <f>+U254+U256</f>
        <v>0</v>
      </c>
      <c r="AA253" s="291">
        <f>+V254+V256</f>
        <v>0</v>
      </c>
      <c r="AB253" s="291">
        <f>+W254+W256</f>
        <v>0</v>
      </c>
      <c r="AC253" s="507"/>
      <c r="AD253" s="713"/>
      <c r="AE253" s="277" t="str">
        <f t="shared" ref="AE253" si="185">+IF(O254&gt;O253,"SUPERADA",IF(O254=O253,"EQUILIBRADA",IF(O254&lt;O253,"PARA MEJORAR")))</f>
        <v>EQUILIBRADA</v>
      </c>
      <c r="AF253" s="277" t="str">
        <f>IF(COUNTIF(AE253:AE256,"PARA MEJORAR")&gt;=1,"PARA MEJORAR","BIEN")</f>
        <v>BIEN</v>
      </c>
      <c r="AG253" s="274" t="str">
        <f>IF(COUNTIF(AF253:AF256,"PARA MEJORAR")&gt;=1,"PARA MEJORAR","BIEN")</f>
        <v>BIEN</v>
      </c>
      <c r="AH253" s="305"/>
      <c r="AI253" s="1395"/>
      <c r="AJ253" s="92"/>
      <c r="AK253" s="93"/>
      <c r="AL253" s="93"/>
      <c r="AM253" s="93"/>
      <c r="AN253" s="93"/>
      <c r="AO253" s="94"/>
    </row>
    <row r="254" spans="1:41" ht="39.950000000000003" customHeight="1" thickBot="1" x14ac:dyDescent="0.25">
      <c r="A254" s="796"/>
      <c r="B254" s="284"/>
      <c r="C254" s="737"/>
      <c r="D254" s="692"/>
      <c r="E254" s="703"/>
      <c r="F254" s="689"/>
      <c r="G254" s="767"/>
      <c r="H254" s="765"/>
      <c r="I254" s="734"/>
      <c r="J254" s="734"/>
      <c r="K254" s="529"/>
      <c r="L254" s="717"/>
      <c r="M254" s="525"/>
      <c r="N254" s="23" t="s">
        <v>53</v>
      </c>
      <c r="O254" s="25">
        <v>0</v>
      </c>
      <c r="P254" s="25">
        <v>0</v>
      </c>
      <c r="Q254" s="25">
        <v>0</v>
      </c>
      <c r="R254" s="56">
        <v>0</v>
      </c>
      <c r="S254" s="26">
        <f>SUM(O254:O254)*M253</f>
        <v>0</v>
      </c>
      <c r="T254" s="27">
        <f>SUM(P254:P254)*M253</f>
        <v>0</v>
      </c>
      <c r="U254" s="27">
        <f>SUM(Q254:Q254)*M253</f>
        <v>0</v>
      </c>
      <c r="V254" s="27">
        <f>SUM(R254:R254)*M253</f>
        <v>0</v>
      </c>
      <c r="W254" s="54">
        <f t="shared" si="171"/>
        <v>0</v>
      </c>
      <c r="X254" s="295"/>
      <c r="Y254" s="297"/>
      <c r="Z254" s="299"/>
      <c r="AA254" s="292"/>
      <c r="AB254" s="292"/>
      <c r="AC254" s="507"/>
      <c r="AD254" s="713"/>
      <c r="AE254" s="279"/>
      <c r="AF254" s="278"/>
      <c r="AG254" s="275"/>
      <c r="AH254" s="305"/>
      <c r="AI254" s="1395"/>
      <c r="AJ254" s="167"/>
      <c r="AK254" s="245"/>
      <c r="AL254" s="245"/>
      <c r="AM254" s="245"/>
      <c r="AN254" s="245"/>
      <c r="AO254" s="168"/>
    </row>
    <row r="255" spans="1:41" ht="39.950000000000003" customHeight="1" x14ac:dyDescent="0.2">
      <c r="A255" s="796"/>
      <c r="B255" s="284"/>
      <c r="C255" s="737"/>
      <c r="D255" s="692"/>
      <c r="E255" s="703"/>
      <c r="F255" s="689"/>
      <c r="G255" s="767"/>
      <c r="H255" s="765"/>
      <c r="I255" s="734"/>
      <c r="J255" s="734"/>
      <c r="K255" s="529"/>
      <c r="L255" s="716" t="s">
        <v>557</v>
      </c>
      <c r="M255" s="526">
        <v>0.5</v>
      </c>
      <c r="N255" s="44" t="s">
        <v>49</v>
      </c>
      <c r="O255" s="66">
        <v>0</v>
      </c>
      <c r="P255" s="66">
        <v>0.25</v>
      </c>
      <c r="Q255" s="66">
        <v>0.5</v>
      </c>
      <c r="R255" s="67">
        <v>1</v>
      </c>
      <c r="S255" s="61">
        <f>SUM(O255:O255)*M255</f>
        <v>0</v>
      </c>
      <c r="T255" s="62">
        <f>SUM(P255:P255)*M255</f>
        <v>0.125</v>
      </c>
      <c r="U255" s="62">
        <f>SUM(Q255:Q255)*M255</f>
        <v>0.25</v>
      </c>
      <c r="V255" s="62">
        <f>SUM(R255:R255)*M255</f>
        <v>0.5</v>
      </c>
      <c r="W255" s="68">
        <f t="shared" si="171"/>
        <v>0.5</v>
      </c>
      <c r="X255" s="295"/>
      <c r="Y255" s="297"/>
      <c r="Z255" s="299"/>
      <c r="AA255" s="292"/>
      <c r="AB255" s="292"/>
      <c r="AC255" s="507"/>
      <c r="AD255" s="713"/>
      <c r="AE255" s="277" t="str">
        <f t="shared" ref="AE255" si="186">+IF(O256&gt;O255,"SUPERADA",IF(O256=O255,"EQUILIBRADA",IF(O256&lt;O255,"PARA MEJORAR")))</f>
        <v>EQUILIBRADA</v>
      </c>
      <c r="AF255" s="278"/>
      <c r="AG255" s="275"/>
      <c r="AH255" s="305"/>
      <c r="AI255" s="1395"/>
      <c r="AJ255" s="167"/>
      <c r="AK255" s="245"/>
      <c r="AL255" s="245"/>
      <c r="AM255" s="245"/>
      <c r="AN255" s="245"/>
      <c r="AO255" s="168"/>
    </row>
    <row r="256" spans="1:41" ht="39.950000000000003" customHeight="1" thickBot="1" x14ac:dyDescent="0.25">
      <c r="A256" s="796"/>
      <c r="B256" s="284"/>
      <c r="C256" s="759"/>
      <c r="D256" s="760"/>
      <c r="E256" s="738"/>
      <c r="F256" s="722"/>
      <c r="G256" s="720"/>
      <c r="H256" s="756"/>
      <c r="I256" s="735"/>
      <c r="J256" s="735"/>
      <c r="K256" s="530"/>
      <c r="L256" s="718"/>
      <c r="M256" s="690"/>
      <c r="N256" s="45" t="s">
        <v>53</v>
      </c>
      <c r="O256" s="47">
        <v>0</v>
      </c>
      <c r="P256" s="47">
        <v>0</v>
      </c>
      <c r="Q256" s="47">
        <v>0</v>
      </c>
      <c r="R256" s="59">
        <v>0</v>
      </c>
      <c r="S256" s="48">
        <f>SUM(O256:O256)*M255</f>
        <v>0</v>
      </c>
      <c r="T256" s="49">
        <f>SUM(P256:P256)*M255</f>
        <v>0</v>
      </c>
      <c r="U256" s="49">
        <f>SUM(Q256:Q256)*M255</f>
        <v>0</v>
      </c>
      <c r="V256" s="49">
        <f>SUM(R256:R256)*M255</f>
        <v>0</v>
      </c>
      <c r="W256" s="60">
        <f t="shared" si="171"/>
        <v>0</v>
      </c>
      <c r="X256" s="461"/>
      <c r="Y256" s="300"/>
      <c r="Z256" s="462"/>
      <c r="AA256" s="293"/>
      <c r="AB256" s="293"/>
      <c r="AC256" s="507"/>
      <c r="AD256" s="540"/>
      <c r="AE256" s="279"/>
      <c r="AF256" s="279"/>
      <c r="AG256" s="276"/>
      <c r="AH256" s="305"/>
      <c r="AI256" s="1395"/>
      <c r="AJ256" s="167"/>
      <c r="AK256" s="245"/>
      <c r="AL256" s="245"/>
      <c r="AM256" s="245"/>
      <c r="AN256" s="245"/>
      <c r="AO256" s="168"/>
    </row>
    <row r="257" spans="1:41" ht="39.950000000000003" customHeight="1" x14ac:dyDescent="0.2">
      <c r="A257" s="796"/>
      <c r="B257" s="284"/>
      <c r="C257" s="737">
        <v>18</v>
      </c>
      <c r="D257" s="692" t="s">
        <v>558</v>
      </c>
      <c r="E257" s="703">
        <v>21</v>
      </c>
      <c r="F257" s="692" t="s">
        <v>559</v>
      </c>
      <c r="G257" s="723" t="s">
        <v>560</v>
      </c>
      <c r="H257" s="755">
        <v>33</v>
      </c>
      <c r="I257" s="733" t="s">
        <v>561</v>
      </c>
      <c r="J257" s="733" t="s">
        <v>526</v>
      </c>
      <c r="K257" s="528">
        <v>0</v>
      </c>
      <c r="L257" s="714" t="s">
        <v>562</v>
      </c>
      <c r="M257" s="524">
        <v>0.5</v>
      </c>
      <c r="N257" s="14" t="s">
        <v>49</v>
      </c>
      <c r="O257" s="34">
        <v>0.25</v>
      </c>
      <c r="P257" s="34">
        <v>0.5</v>
      </c>
      <c r="Q257" s="34">
        <v>0.75</v>
      </c>
      <c r="R257" s="36">
        <v>1</v>
      </c>
      <c r="S257" s="61">
        <f>SUM(O257:O257)*M257</f>
        <v>0.125</v>
      </c>
      <c r="T257" s="62">
        <f>SUM(P257:P257)*M257</f>
        <v>0.25</v>
      </c>
      <c r="U257" s="62">
        <f>SUM(Q257:Q257)*M257</f>
        <v>0.375</v>
      </c>
      <c r="V257" s="62">
        <f>SUM(R257:R257)*M257</f>
        <v>0.5</v>
      </c>
      <c r="W257" s="68">
        <f t="shared" si="171"/>
        <v>0.5</v>
      </c>
      <c r="X257" s="294">
        <f>+S258+S260</f>
        <v>0</v>
      </c>
      <c r="Y257" s="296">
        <f>+T258+T260</f>
        <v>0</v>
      </c>
      <c r="Z257" s="298">
        <f>+U258+U260</f>
        <v>0</v>
      </c>
      <c r="AA257" s="291">
        <f>+V258+V260</f>
        <v>0</v>
      </c>
      <c r="AB257" s="291">
        <f>+W258+W260</f>
        <v>0</v>
      </c>
      <c r="AC257" s="507"/>
      <c r="AD257" s="684" t="s">
        <v>563</v>
      </c>
      <c r="AE257" s="277" t="str">
        <f t="shared" ref="AE257" si="187">+IF(O258&gt;O257,"SUPERADA",IF(O258=O257,"EQUILIBRADA",IF(O258&lt;O257,"PARA MEJORAR")))</f>
        <v>PARA MEJORAR</v>
      </c>
      <c r="AF257" s="277" t="str">
        <f>IF(COUNTIF(AE253:AE256,"PARA MEJORAR")&gt;=1,"PARA MEJORAR","BIEN")</f>
        <v>BIEN</v>
      </c>
      <c r="AG257" s="274" t="str">
        <f>IF(COUNTIF(AF261:AF264,"PARA MEJORAR")&gt;=1,"PARA MEJORAR","BIEN")</f>
        <v>BIEN</v>
      </c>
      <c r="AH257" s="305"/>
      <c r="AI257" s="1395"/>
      <c r="AJ257" s="92"/>
      <c r="AK257" s="93"/>
      <c r="AL257" s="93"/>
      <c r="AM257" s="93"/>
      <c r="AN257" s="93"/>
      <c r="AO257" s="94"/>
    </row>
    <row r="258" spans="1:41" ht="39.950000000000003" customHeight="1" thickBot="1" x14ac:dyDescent="0.25">
      <c r="A258" s="796"/>
      <c r="B258" s="284"/>
      <c r="C258" s="737"/>
      <c r="D258" s="692"/>
      <c r="E258" s="703"/>
      <c r="F258" s="692"/>
      <c r="G258" s="724"/>
      <c r="H258" s="765"/>
      <c r="I258" s="734"/>
      <c r="J258" s="775"/>
      <c r="K258" s="529"/>
      <c r="L258" s="717"/>
      <c r="M258" s="525"/>
      <c r="N258" s="23" t="s">
        <v>53</v>
      </c>
      <c r="O258" s="25">
        <v>0</v>
      </c>
      <c r="P258" s="25">
        <v>0</v>
      </c>
      <c r="Q258" s="25">
        <v>0</v>
      </c>
      <c r="R258" s="56">
        <v>0</v>
      </c>
      <c r="S258" s="26">
        <f>SUM(O258:O258)*M257</f>
        <v>0</v>
      </c>
      <c r="T258" s="27">
        <f>SUM(P258:P258)*M257</f>
        <v>0</v>
      </c>
      <c r="U258" s="27">
        <f>SUM(Q258:Q258)*M257</f>
        <v>0</v>
      </c>
      <c r="V258" s="27">
        <f>SUM(R258:R258)*M257</f>
        <v>0</v>
      </c>
      <c r="W258" s="54">
        <f t="shared" si="171"/>
        <v>0</v>
      </c>
      <c r="X258" s="295"/>
      <c r="Y258" s="297"/>
      <c r="Z258" s="299"/>
      <c r="AA258" s="292"/>
      <c r="AB258" s="292"/>
      <c r="AC258" s="507"/>
      <c r="AD258" s="713"/>
      <c r="AE258" s="279"/>
      <c r="AF258" s="278"/>
      <c r="AG258" s="275"/>
      <c r="AH258" s="305"/>
      <c r="AI258" s="1395"/>
      <c r="AJ258" s="167"/>
      <c r="AK258" s="245"/>
      <c r="AL258" s="245"/>
      <c r="AM258" s="245"/>
      <c r="AN258" s="245"/>
      <c r="AO258" s="168"/>
    </row>
    <row r="259" spans="1:41" ht="39.950000000000003" customHeight="1" x14ac:dyDescent="0.2">
      <c r="A259" s="796"/>
      <c r="B259" s="284"/>
      <c r="C259" s="737"/>
      <c r="D259" s="692"/>
      <c r="E259" s="703"/>
      <c r="F259" s="692"/>
      <c r="G259" s="724"/>
      <c r="H259" s="765"/>
      <c r="I259" s="734"/>
      <c r="J259" s="789" t="s">
        <v>526</v>
      </c>
      <c r="K259" s="529"/>
      <c r="L259" s="716" t="s">
        <v>564</v>
      </c>
      <c r="M259" s="526">
        <v>0.5</v>
      </c>
      <c r="N259" s="44" t="s">
        <v>49</v>
      </c>
      <c r="O259" s="66">
        <v>0.25</v>
      </c>
      <c r="P259" s="66">
        <v>0.5</v>
      </c>
      <c r="Q259" s="66">
        <v>0.75</v>
      </c>
      <c r="R259" s="67">
        <v>1</v>
      </c>
      <c r="S259" s="61">
        <f>SUM(O259:O259)*M259</f>
        <v>0.125</v>
      </c>
      <c r="T259" s="62">
        <f>SUM(P259:P259)*M259</f>
        <v>0.25</v>
      </c>
      <c r="U259" s="62">
        <f>SUM(Q259:Q259)*M259</f>
        <v>0.375</v>
      </c>
      <c r="V259" s="62">
        <f>SUM(R259:R259)*M259</f>
        <v>0.5</v>
      </c>
      <c r="W259" s="68">
        <f t="shared" si="171"/>
        <v>0.5</v>
      </c>
      <c r="X259" s="295"/>
      <c r="Y259" s="297"/>
      <c r="Z259" s="299"/>
      <c r="AA259" s="292"/>
      <c r="AB259" s="292"/>
      <c r="AC259" s="507"/>
      <c r="AD259" s="713"/>
      <c r="AE259" s="277" t="str">
        <f t="shared" ref="AE259" si="188">+IF(O260&gt;O259,"SUPERADA",IF(O260=O259,"EQUILIBRADA",IF(O260&lt;O259,"PARA MEJORAR")))</f>
        <v>PARA MEJORAR</v>
      </c>
      <c r="AF259" s="278"/>
      <c r="AG259" s="275"/>
      <c r="AH259" s="305"/>
      <c r="AI259" s="1395"/>
      <c r="AJ259" s="167"/>
      <c r="AK259" s="245"/>
      <c r="AL259" s="245"/>
      <c r="AM259" s="245"/>
      <c r="AN259" s="245"/>
      <c r="AO259" s="168"/>
    </row>
    <row r="260" spans="1:41" ht="39.950000000000003" customHeight="1" thickBot="1" x14ac:dyDescent="0.25">
      <c r="A260" s="796"/>
      <c r="B260" s="284"/>
      <c r="C260" s="737"/>
      <c r="D260" s="692"/>
      <c r="E260" s="703"/>
      <c r="F260" s="692"/>
      <c r="G260" s="754"/>
      <c r="H260" s="756"/>
      <c r="I260" s="735"/>
      <c r="J260" s="735"/>
      <c r="K260" s="530"/>
      <c r="L260" s="718"/>
      <c r="M260" s="690"/>
      <c r="N260" s="45" t="s">
        <v>53</v>
      </c>
      <c r="O260" s="47">
        <v>0</v>
      </c>
      <c r="P260" s="47">
        <v>0</v>
      </c>
      <c r="Q260" s="47">
        <v>0</v>
      </c>
      <c r="R260" s="59">
        <v>0</v>
      </c>
      <c r="S260" s="48">
        <f>SUM(O260:O260)*M259</f>
        <v>0</v>
      </c>
      <c r="T260" s="49">
        <f>SUM(P260:P260)*M259</f>
        <v>0</v>
      </c>
      <c r="U260" s="49">
        <f>SUM(Q260:Q260)*M259</f>
        <v>0</v>
      </c>
      <c r="V260" s="49">
        <f>SUM(R260:R260)*M259</f>
        <v>0</v>
      </c>
      <c r="W260" s="60">
        <f t="shared" si="171"/>
        <v>0</v>
      </c>
      <c r="X260" s="461"/>
      <c r="Y260" s="300"/>
      <c r="Z260" s="462"/>
      <c r="AA260" s="293"/>
      <c r="AB260" s="293"/>
      <c r="AC260" s="507"/>
      <c r="AD260" s="713"/>
      <c r="AE260" s="279"/>
      <c r="AF260" s="278"/>
      <c r="AG260" s="275"/>
      <c r="AH260" s="305"/>
      <c r="AI260" s="1395"/>
      <c r="AJ260" s="167"/>
      <c r="AK260" s="245"/>
      <c r="AL260" s="245"/>
      <c r="AM260" s="245"/>
      <c r="AN260" s="245"/>
      <c r="AO260" s="168"/>
    </row>
    <row r="261" spans="1:41" ht="39.950000000000003" customHeight="1" x14ac:dyDescent="0.2">
      <c r="A261" s="796"/>
      <c r="B261" s="284"/>
      <c r="C261" s="737"/>
      <c r="D261" s="692"/>
      <c r="E261" s="703"/>
      <c r="F261" s="692"/>
      <c r="G261" s="723" t="s">
        <v>565</v>
      </c>
      <c r="H261" s="755">
        <v>34</v>
      </c>
      <c r="I261" s="733" t="s">
        <v>566</v>
      </c>
      <c r="J261" s="733" t="s">
        <v>526</v>
      </c>
      <c r="K261" s="528">
        <v>0</v>
      </c>
      <c r="L261" s="714" t="s">
        <v>567</v>
      </c>
      <c r="M261" s="524">
        <v>0.6</v>
      </c>
      <c r="N261" s="14" t="s">
        <v>49</v>
      </c>
      <c r="O261" s="15">
        <v>0.25</v>
      </c>
      <c r="P261" s="16">
        <v>0.5</v>
      </c>
      <c r="Q261" s="16">
        <v>0.75</v>
      </c>
      <c r="R261" s="18">
        <v>1</v>
      </c>
      <c r="S261" s="37">
        <f>SUM(O261:O261)*M261</f>
        <v>0.15</v>
      </c>
      <c r="T261" s="38">
        <f>SUM(P261:P261)*M261</f>
        <v>0.3</v>
      </c>
      <c r="U261" s="38">
        <f>SUM(Q261:Q261)*M261</f>
        <v>0.44999999999999996</v>
      </c>
      <c r="V261" s="38">
        <f>SUM(R261:R261)*M261</f>
        <v>0.6</v>
      </c>
      <c r="W261" s="52">
        <f t="shared" si="171"/>
        <v>0.6</v>
      </c>
      <c r="X261" s="294">
        <f>+S262+S264</f>
        <v>0</v>
      </c>
      <c r="Y261" s="296">
        <f>+T262+T264</f>
        <v>0</v>
      </c>
      <c r="Z261" s="298">
        <f>+U262+U264</f>
        <v>0</v>
      </c>
      <c r="AA261" s="291">
        <f>+V262+V264</f>
        <v>0</v>
      </c>
      <c r="AB261" s="291">
        <f>+W262+W264</f>
        <v>0</v>
      </c>
      <c r="AC261" s="507"/>
      <c r="AD261" s="684" t="s">
        <v>568</v>
      </c>
      <c r="AE261" s="277" t="str">
        <f t="shared" ref="AE261" si="189">+IF(O262&gt;O261,"SUPERADA",IF(O262=O261,"EQUILIBRADA",IF(O262&lt;O261,"PARA MEJORAR")))</f>
        <v>PARA MEJORAR</v>
      </c>
      <c r="AF261" s="277"/>
      <c r="AG261" s="275"/>
      <c r="AH261" s="305"/>
      <c r="AI261" s="1395"/>
      <c r="AJ261" s="164"/>
      <c r="AK261" s="165"/>
      <c r="AL261" s="165"/>
      <c r="AM261" s="165"/>
      <c r="AN261" s="165"/>
      <c r="AO261" s="166"/>
    </row>
    <row r="262" spans="1:41" ht="39.950000000000003" customHeight="1" thickBot="1" x14ac:dyDescent="0.25">
      <c r="A262" s="796"/>
      <c r="B262" s="284"/>
      <c r="C262" s="737"/>
      <c r="D262" s="692"/>
      <c r="E262" s="703"/>
      <c r="F262" s="692"/>
      <c r="G262" s="724"/>
      <c r="H262" s="765"/>
      <c r="I262" s="734"/>
      <c r="J262" s="734"/>
      <c r="K262" s="529"/>
      <c r="L262" s="717"/>
      <c r="M262" s="525"/>
      <c r="N262" s="23" t="s">
        <v>53</v>
      </c>
      <c r="O262" s="24">
        <v>0</v>
      </c>
      <c r="P262" s="25">
        <v>0</v>
      </c>
      <c r="Q262" s="25">
        <v>0</v>
      </c>
      <c r="R262" s="56">
        <v>0</v>
      </c>
      <c r="S262" s="26">
        <f>SUM(O262:O262)*M261</f>
        <v>0</v>
      </c>
      <c r="T262" s="27">
        <f>SUM(P262:P262)*M261</f>
        <v>0</v>
      </c>
      <c r="U262" s="27">
        <f>SUM(Q262:Q262)*M261</f>
        <v>0</v>
      </c>
      <c r="V262" s="27">
        <f>SUM(R262:R262)*M261</f>
        <v>0</v>
      </c>
      <c r="W262" s="54">
        <f t="shared" si="171"/>
        <v>0</v>
      </c>
      <c r="X262" s="295"/>
      <c r="Y262" s="297"/>
      <c r="Z262" s="299"/>
      <c r="AA262" s="292"/>
      <c r="AB262" s="292"/>
      <c r="AC262" s="507"/>
      <c r="AD262" s="713"/>
      <c r="AE262" s="279"/>
      <c r="AF262" s="279"/>
      <c r="AG262" s="276"/>
      <c r="AH262" s="305"/>
      <c r="AI262" s="1395"/>
      <c r="AJ262" s="167"/>
      <c r="AK262" s="245"/>
      <c r="AL262" s="245"/>
      <c r="AM262" s="245"/>
      <c r="AN262" s="245"/>
      <c r="AO262" s="168"/>
    </row>
    <row r="263" spans="1:41" ht="39.950000000000003" customHeight="1" x14ac:dyDescent="0.2">
      <c r="A263" s="796"/>
      <c r="B263" s="284"/>
      <c r="C263" s="737"/>
      <c r="D263" s="692"/>
      <c r="E263" s="703"/>
      <c r="F263" s="692"/>
      <c r="G263" s="724"/>
      <c r="H263" s="765"/>
      <c r="I263" s="734"/>
      <c r="J263" s="734"/>
      <c r="K263" s="529"/>
      <c r="L263" s="774" t="s">
        <v>954</v>
      </c>
      <c r="M263" s="526">
        <v>0.4</v>
      </c>
      <c r="N263" s="44" t="s">
        <v>49</v>
      </c>
      <c r="O263" s="90">
        <v>0.25</v>
      </c>
      <c r="P263" s="66">
        <v>0.5</v>
      </c>
      <c r="Q263" s="66">
        <v>0.75</v>
      </c>
      <c r="R263" s="67">
        <v>1</v>
      </c>
      <c r="S263" s="61">
        <f>SUM(O263:O263)*M263</f>
        <v>0.1</v>
      </c>
      <c r="T263" s="62">
        <f>SUM(P263:P263)*M263</f>
        <v>0.2</v>
      </c>
      <c r="U263" s="62">
        <f>SUM(Q263:Q263)*M263</f>
        <v>0.30000000000000004</v>
      </c>
      <c r="V263" s="62">
        <f>SUM(R263:R263)*M263</f>
        <v>0.4</v>
      </c>
      <c r="W263" s="68">
        <f t="shared" si="171"/>
        <v>0.4</v>
      </c>
      <c r="X263" s="295"/>
      <c r="Y263" s="297"/>
      <c r="Z263" s="299"/>
      <c r="AA263" s="292"/>
      <c r="AB263" s="292"/>
      <c r="AC263" s="507"/>
      <c r="AD263" s="713"/>
      <c r="AE263" s="277" t="str">
        <f t="shared" ref="AE263" si="190">+IF(O264&gt;O263,"SUPERADA",IF(O264=O263,"EQUILIBRADA",IF(O264&lt;O263,"PARA MEJORAR")))</f>
        <v>PARA MEJORAR</v>
      </c>
      <c r="AF263" s="277"/>
      <c r="AG263" s="242"/>
      <c r="AH263" s="305"/>
      <c r="AI263" s="1395"/>
      <c r="AJ263" s="167"/>
      <c r="AK263" s="245"/>
      <c r="AL263" s="245"/>
      <c r="AM263" s="245"/>
      <c r="AN263" s="245"/>
      <c r="AO263" s="168"/>
    </row>
    <row r="264" spans="1:41" ht="39.950000000000003" customHeight="1" thickBot="1" x14ac:dyDescent="0.25">
      <c r="A264" s="796"/>
      <c r="B264" s="284"/>
      <c r="C264" s="737"/>
      <c r="D264" s="692"/>
      <c r="E264" s="703"/>
      <c r="F264" s="692"/>
      <c r="G264" s="724"/>
      <c r="H264" s="765"/>
      <c r="I264" s="734"/>
      <c r="J264" s="734"/>
      <c r="K264" s="529"/>
      <c r="L264" s="776"/>
      <c r="M264" s="539"/>
      <c r="N264" s="136" t="s">
        <v>53</v>
      </c>
      <c r="O264" s="46">
        <v>0</v>
      </c>
      <c r="P264" s="47">
        <v>0</v>
      </c>
      <c r="Q264" s="47">
        <v>0</v>
      </c>
      <c r="R264" s="59">
        <v>0</v>
      </c>
      <c r="S264" s="84">
        <f>SUM(O264:O264)*M263</f>
        <v>0</v>
      </c>
      <c r="T264" s="85">
        <f>SUM(P264:P264)*M263</f>
        <v>0</v>
      </c>
      <c r="U264" s="85">
        <f>SUM(Q264:Q264)*M263</f>
        <v>0</v>
      </c>
      <c r="V264" s="85">
        <f>SUM(R264:R264)*M263</f>
        <v>0</v>
      </c>
      <c r="W264" s="86">
        <f t="shared" si="171"/>
        <v>0</v>
      </c>
      <c r="X264" s="461"/>
      <c r="Y264" s="300"/>
      <c r="Z264" s="462"/>
      <c r="AA264" s="293"/>
      <c r="AB264" s="293"/>
      <c r="AC264" s="507"/>
      <c r="AD264" s="540"/>
      <c r="AE264" s="279"/>
      <c r="AF264" s="279"/>
      <c r="AG264" s="242"/>
      <c r="AH264" s="305"/>
      <c r="AI264" s="1395"/>
      <c r="AJ264" s="167"/>
      <c r="AK264" s="245"/>
      <c r="AL264" s="245"/>
      <c r="AM264" s="245"/>
      <c r="AN264" s="245"/>
      <c r="AO264" s="168"/>
    </row>
    <row r="265" spans="1:41" ht="39.950000000000003" customHeight="1" x14ac:dyDescent="0.2">
      <c r="A265" s="796"/>
      <c r="B265" s="284"/>
      <c r="C265" s="737"/>
      <c r="D265" s="692"/>
      <c r="E265" s="703"/>
      <c r="F265" s="692"/>
      <c r="G265" s="719" t="s">
        <v>569</v>
      </c>
      <c r="H265" s="755">
        <v>35</v>
      </c>
      <c r="I265" s="733" t="s">
        <v>570</v>
      </c>
      <c r="J265" s="733" t="s">
        <v>526</v>
      </c>
      <c r="K265" s="528">
        <v>0</v>
      </c>
      <c r="L265" s="696" t="s">
        <v>915</v>
      </c>
      <c r="M265" s="524">
        <v>0.4</v>
      </c>
      <c r="N265" s="14" t="s">
        <v>49</v>
      </c>
      <c r="O265" s="15">
        <v>0.25</v>
      </c>
      <c r="P265" s="16">
        <v>1</v>
      </c>
      <c r="Q265" s="16">
        <v>1</v>
      </c>
      <c r="R265" s="18">
        <v>1</v>
      </c>
      <c r="S265" s="19">
        <f>SUM(O265:O265)*M265</f>
        <v>0.1</v>
      </c>
      <c r="T265" s="20">
        <f>SUM(P265:P265)*M265</f>
        <v>0.4</v>
      </c>
      <c r="U265" s="20">
        <f>SUM(Q265:Q265)*M265</f>
        <v>0.4</v>
      </c>
      <c r="V265" s="20">
        <f>SUM(R265:R265)*M265</f>
        <v>0.4</v>
      </c>
      <c r="W265" s="70">
        <f t="shared" si="171"/>
        <v>0.4</v>
      </c>
      <c r="X265" s="294">
        <f>+S266+S268+S270</f>
        <v>0</v>
      </c>
      <c r="Y265" s="296">
        <f>+T266+T268+T270</f>
        <v>0</v>
      </c>
      <c r="Z265" s="298">
        <f>+U266+U268+U270</f>
        <v>0</v>
      </c>
      <c r="AA265" s="291">
        <f>+V266+V268+V270</f>
        <v>0</v>
      </c>
      <c r="AB265" s="291">
        <f>+W266+W268+W270</f>
        <v>0</v>
      </c>
      <c r="AC265" s="507"/>
      <c r="AD265" s="684" t="s">
        <v>571</v>
      </c>
      <c r="AE265" s="277" t="str">
        <f t="shared" ref="AE265" si="191">+IF(O266&gt;O265,"SUPERADA",IF(O266=O265,"EQUILIBRADA",IF(O266&lt;O265,"PARA MEJORAR")))</f>
        <v>PARA MEJORAR</v>
      </c>
      <c r="AF265" s="277" t="str">
        <f>IF(COUNTIF(AE265:AE270,"PARA MEJORAR")&gt;=1,"PARA MEJORAR","BIEN")</f>
        <v>PARA MEJORAR</v>
      </c>
      <c r="AG265" s="242"/>
      <c r="AH265" s="305"/>
      <c r="AI265" s="1395"/>
      <c r="AJ265" s="164"/>
      <c r="AK265" s="165"/>
      <c r="AL265" s="165"/>
      <c r="AM265" s="165"/>
      <c r="AN265" s="165"/>
      <c r="AO265" s="166"/>
    </row>
    <row r="266" spans="1:41" ht="39.950000000000003" customHeight="1" thickBot="1" x14ac:dyDescent="0.25">
      <c r="A266" s="796"/>
      <c r="B266" s="284"/>
      <c r="C266" s="737"/>
      <c r="D266" s="692"/>
      <c r="E266" s="703"/>
      <c r="F266" s="692"/>
      <c r="G266" s="767"/>
      <c r="H266" s="765"/>
      <c r="I266" s="734"/>
      <c r="J266" s="734"/>
      <c r="K266" s="529"/>
      <c r="L266" s="683"/>
      <c r="M266" s="525"/>
      <c r="N266" s="23" t="s">
        <v>53</v>
      </c>
      <c r="O266" s="24">
        <v>0</v>
      </c>
      <c r="P266" s="25">
        <v>0</v>
      </c>
      <c r="Q266" s="25">
        <v>0</v>
      </c>
      <c r="R266" s="56">
        <v>0</v>
      </c>
      <c r="S266" s="26">
        <f>SUM(O266:O266)*M265</f>
        <v>0</v>
      </c>
      <c r="T266" s="27">
        <f>SUM(P266:P266)*M265</f>
        <v>0</v>
      </c>
      <c r="U266" s="27">
        <f>SUM(Q266:Q266)*M265</f>
        <v>0</v>
      </c>
      <c r="V266" s="27">
        <f>SUM(R266:R266)*M265</f>
        <v>0</v>
      </c>
      <c r="W266" s="54">
        <f t="shared" si="171"/>
        <v>0</v>
      </c>
      <c r="X266" s="295"/>
      <c r="Y266" s="297"/>
      <c r="Z266" s="299"/>
      <c r="AA266" s="292"/>
      <c r="AB266" s="292"/>
      <c r="AC266" s="507"/>
      <c r="AD266" s="538"/>
      <c r="AE266" s="279"/>
      <c r="AF266" s="278"/>
      <c r="AG266" s="242"/>
      <c r="AH266" s="305"/>
      <c r="AI266" s="1395"/>
      <c r="AJ266" s="167"/>
      <c r="AK266" s="245"/>
      <c r="AL266" s="245"/>
      <c r="AM266" s="245"/>
      <c r="AN266" s="245"/>
      <c r="AO266" s="168"/>
    </row>
    <row r="267" spans="1:41" ht="39.950000000000003" customHeight="1" x14ac:dyDescent="0.2">
      <c r="A267" s="796"/>
      <c r="B267" s="284"/>
      <c r="C267" s="737"/>
      <c r="D267" s="692"/>
      <c r="E267" s="703"/>
      <c r="F267" s="692"/>
      <c r="G267" s="767"/>
      <c r="H267" s="765"/>
      <c r="I267" s="734"/>
      <c r="J267" s="734"/>
      <c r="K267" s="529"/>
      <c r="L267" s="773" t="s">
        <v>572</v>
      </c>
      <c r="M267" s="526">
        <v>0.4</v>
      </c>
      <c r="N267" s="44" t="s">
        <v>49</v>
      </c>
      <c r="O267" s="33">
        <v>0.1</v>
      </c>
      <c r="P267" s="34">
        <v>0.4</v>
      </c>
      <c r="Q267" s="34">
        <v>0.7</v>
      </c>
      <c r="R267" s="36">
        <v>1</v>
      </c>
      <c r="S267" s="61">
        <f>SUM(O267:O267)*M267</f>
        <v>4.0000000000000008E-2</v>
      </c>
      <c r="T267" s="62">
        <f>SUM(P267:P267)*M267</f>
        <v>0.16000000000000003</v>
      </c>
      <c r="U267" s="62">
        <f>SUM(Q267:Q267)*M267</f>
        <v>0.27999999999999997</v>
      </c>
      <c r="V267" s="62">
        <f>SUM(R267:R267)*M267</f>
        <v>0.4</v>
      </c>
      <c r="W267" s="68">
        <f t="shared" si="171"/>
        <v>0.4</v>
      </c>
      <c r="X267" s="295"/>
      <c r="Y267" s="297"/>
      <c r="Z267" s="299"/>
      <c r="AA267" s="292"/>
      <c r="AB267" s="292"/>
      <c r="AC267" s="507"/>
      <c r="AD267" s="537" t="s">
        <v>573</v>
      </c>
      <c r="AE267" s="277" t="str">
        <f t="shared" ref="AE267" si="192">+IF(O268&gt;O267,"SUPERADA",IF(O268=O267,"EQUILIBRADA",IF(O268&lt;O267,"PARA MEJORAR")))</f>
        <v>PARA MEJORAR</v>
      </c>
      <c r="AF267" s="278"/>
      <c r="AG267" s="242"/>
      <c r="AH267" s="305"/>
      <c r="AI267" s="1395"/>
      <c r="AJ267" s="167"/>
      <c r="AK267" s="245"/>
      <c r="AL267" s="245"/>
      <c r="AM267" s="245"/>
      <c r="AN267" s="245"/>
      <c r="AO267" s="168"/>
    </row>
    <row r="268" spans="1:41" ht="39.950000000000003" customHeight="1" thickBot="1" x14ac:dyDescent="0.25">
      <c r="A268" s="796"/>
      <c r="B268" s="284"/>
      <c r="C268" s="737"/>
      <c r="D268" s="692"/>
      <c r="E268" s="703"/>
      <c r="F268" s="692"/>
      <c r="G268" s="767"/>
      <c r="H268" s="765"/>
      <c r="I268" s="734"/>
      <c r="J268" s="734"/>
      <c r="K268" s="529"/>
      <c r="L268" s="773"/>
      <c r="M268" s="525"/>
      <c r="N268" s="23" t="s">
        <v>53</v>
      </c>
      <c r="O268" s="24">
        <v>0</v>
      </c>
      <c r="P268" s="25">
        <v>0</v>
      </c>
      <c r="Q268" s="25">
        <v>0</v>
      </c>
      <c r="R268" s="56">
        <v>0</v>
      </c>
      <c r="S268" s="26">
        <f>SUM(O268:O268)*M267</f>
        <v>0</v>
      </c>
      <c r="T268" s="27">
        <f>SUM(P268:P268)*M267</f>
        <v>0</v>
      </c>
      <c r="U268" s="27">
        <f>SUM(Q268:Q268)*M267</f>
        <v>0</v>
      </c>
      <c r="V268" s="27">
        <f>SUM(R268:R268)*M267</f>
        <v>0</v>
      </c>
      <c r="W268" s="54">
        <f t="shared" si="171"/>
        <v>0</v>
      </c>
      <c r="X268" s="295"/>
      <c r="Y268" s="297"/>
      <c r="Z268" s="299"/>
      <c r="AA268" s="292"/>
      <c r="AB268" s="292"/>
      <c r="AC268" s="507"/>
      <c r="AD268" s="538"/>
      <c r="AE268" s="279"/>
      <c r="AF268" s="278"/>
      <c r="AG268" s="242"/>
      <c r="AH268" s="305"/>
      <c r="AI268" s="1395"/>
      <c r="AJ268" s="167"/>
      <c r="AK268" s="245"/>
      <c r="AL268" s="245"/>
      <c r="AM268" s="245"/>
      <c r="AN268" s="245"/>
      <c r="AO268" s="168"/>
    </row>
    <row r="269" spans="1:41" ht="39.950000000000003" customHeight="1" x14ac:dyDescent="0.2">
      <c r="A269" s="796"/>
      <c r="B269" s="284"/>
      <c r="C269" s="737"/>
      <c r="D269" s="692"/>
      <c r="E269" s="703"/>
      <c r="F269" s="692"/>
      <c r="G269" s="767"/>
      <c r="H269" s="765"/>
      <c r="I269" s="734"/>
      <c r="J269" s="734"/>
      <c r="K269" s="529"/>
      <c r="L269" s="773" t="s">
        <v>574</v>
      </c>
      <c r="M269" s="526">
        <v>0.2</v>
      </c>
      <c r="N269" s="44" t="s">
        <v>49</v>
      </c>
      <c r="O269" s="33">
        <v>0</v>
      </c>
      <c r="P269" s="34">
        <v>0.3</v>
      </c>
      <c r="Q269" s="34">
        <v>0.6</v>
      </c>
      <c r="R269" s="36">
        <v>1</v>
      </c>
      <c r="S269" s="61">
        <f>SUM(O269:O269)*M269</f>
        <v>0</v>
      </c>
      <c r="T269" s="62">
        <f>SUM(P269:P269)*M269</f>
        <v>0.06</v>
      </c>
      <c r="U269" s="62">
        <f>SUM(Q269:Q269)*M269</f>
        <v>0.12</v>
      </c>
      <c r="V269" s="62">
        <f>SUM(R269:R269)*M269</f>
        <v>0.2</v>
      </c>
      <c r="W269" s="68">
        <f t="shared" si="171"/>
        <v>0.2</v>
      </c>
      <c r="X269" s="295"/>
      <c r="Y269" s="297"/>
      <c r="Z269" s="299"/>
      <c r="AA269" s="292"/>
      <c r="AB269" s="292"/>
      <c r="AC269" s="507"/>
      <c r="AD269" s="537" t="s">
        <v>575</v>
      </c>
      <c r="AE269" s="277" t="str">
        <f t="shared" ref="AE269" si="193">+IF(O270&gt;O269,"SUPERADA",IF(O270=O269,"EQUILIBRADA",IF(O270&lt;O269,"PARA MEJORAR")))</f>
        <v>EQUILIBRADA</v>
      </c>
      <c r="AF269" s="278"/>
      <c r="AG269" s="242"/>
      <c r="AH269" s="305"/>
      <c r="AI269" s="1395"/>
      <c r="AJ269" s="167"/>
      <c r="AK269" s="245"/>
      <c r="AL269" s="245"/>
      <c r="AM269" s="245"/>
      <c r="AN269" s="245"/>
      <c r="AO269" s="168"/>
    </row>
    <row r="270" spans="1:41" ht="39.950000000000003" customHeight="1" thickBot="1" x14ac:dyDescent="0.25">
      <c r="A270" s="796"/>
      <c r="B270" s="284"/>
      <c r="C270" s="759"/>
      <c r="D270" s="760"/>
      <c r="E270" s="738"/>
      <c r="F270" s="760"/>
      <c r="G270" s="767"/>
      <c r="H270" s="765"/>
      <c r="I270" s="734"/>
      <c r="J270" s="734"/>
      <c r="K270" s="529"/>
      <c r="L270" s="774"/>
      <c r="M270" s="539"/>
      <c r="N270" s="136" t="s">
        <v>53</v>
      </c>
      <c r="O270" s="46">
        <v>0</v>
      </c>
      <c r="P270" s="47">
        <v>0</v>
      </c>
      <c r="Q270" s="47">
        <v>0</v>
      </c>
      <c r="R270" s="59">
        <v>0</v>
      </c>
      <c r="S270" s="48">
        <f>SUM(O270:O270)*M269</f>
        <v>0</v>
      </c>
      <c r="T270" s="49">
        <f>SUM(P270:P270)*M269</f>
        <v>0</v>
      </c>
      <c r="U270" s="49">
        <f>SUM(Q270:Q270)*M269</f>
        <v>0</v>
      </c>
      <c r="V270" s="49">
        <f>SUM(R270:R270)*M269</f>
        <v>0</v>
      </c>
      <c r="W270" s="60">
        <f t="shared" si="171"/>
        <v>0</v>
      </c>
      <c r="X270" s="461"/>
      <c r="Y270" s="300"/>
      <c r="Z270" s="462"/>
      <c r="AA270" s="293"/>
      <c r="AB270" s="293"/>
      <c r="AC270" s="507"/>
      <c r="AD270" s="540"/>
      <c r="AE270" s="279"/>
      <c r="AF270" s="279"/>
      <c r="AG270" s="243"/>
      <c r="AH270" s="305"/>
      <c r="AI270" s="1395"/>
      <c r="AJ270" s="167"/>
      <c r="AK270" s="245"/>
      <c r="AL270" s="245"/>
      <c r="AM270" s="245"/>
      <c r="AN270" s="245"/>
      <c r="AO270" s="168"/>
    </row>
    <row r="271" spans="1:41" ht="39.950000000000003" customHeight="1" x14ac:dyDescent="0.2">
      <c r="A271" s="796"/>
      <c r="B271" s="284"/>
      <c r="C271" s="736">
        <v>19</v>
      </c>
      <c r="D271" s="691" t="s">
        <v>576</v>
      </c>
      <c r="E271" s="702">
        <v>22</v>
      </c>
      <c r="F271" s="688" t="s">
        <v>577</v>
      </c>
      <c r="G271" s="719" t="s">
        <v>578</v>
      </c>
      <c r="H271" s="755">
        <v>36</v>
      </c>
      <c r="I271" s="733" t="s">
        <v>579</v>
      </c>
      <c r="J271" s="733" t="s">
        <v>526</v>
      </c>
      <c r="K271" s="528">
        <v>0</v>
      </c>
      <c r="L271" s="696" t="s">
        <v>580</v>
      </c>
      <c r="M271" s="524">
        <v>0.6</v>
      </c>
      <c r="N271" s="14" t="s">
        <v>49</v>
      </c>
      <c r="O271" s="34">
        <v>0.1</v>
      </c>
      <c r="P271" s="34">
        <v>0.3</v>
      </c>
      <c r="Q271" s="34">
        <v>0.6</v>
      </c>
      <c r="R271" s="36">
        <v>1</v>
      </c>
      <c r="S271" s="19">
        <f>SUM(O271:O271)*M271</f>
        <v>0.06</v>
      </c>
      <c r="T271" s="20">
        <f>SUM(P271:P271)*M271</f>
        <v>0.18</v>
      </c>
      <c r="U271" s="20">
        <f>SUM(Q271:Q271)*M271</f>
        <v>0.36</v>
      </c>
      <c r="V271" s="20">
        <f>SUM(R271:R271)*M271</f>
        <v>0.6</v>
      </c>
      <c r="W271" s="70">
        <f t="shared" si="171"/>
        <v>0.6</v>
      </c>
      <c r="X271" s="294">
        <f>+S272+S274+S276</f>
        <v>0</v>
      </c>
      <c r="Y271" s="296">
        <f>+T272+T274+T276</f>
        <v>0</v>
      </c>
      <c r="Z271" s="298">
        <f>+U272+U274+U276</f>
        <v>0</v>
      </c>
      <c r="AA271" s="291">
        <f>+V272+V274+V276</f>
        <v>0</v>
      </c>
      <c r="AB271" s="291">
        <f>+W272+W274+W276</f>
        <v>0</v>
      </c>
      <c r="AC271" s="507"/>
      <c r="AD271" s="684" t="s">
        <v>581</v>
      </c>
      <c r="AE271" s="277" t="str">
        <f t="shared" ref="AE271" si="194">+IF(O272&gt;O271,"SUPERADA",IF(O272=O271,"EQUILIBRADA",IF(O272&lt;O271,"PARA MEJORAR")))</f>
        <v>PARA MEJORAR</v>
      </c>
      <c r="AF271" s="277" t="str">
        <f>IF(COUNTIF(AE271:AE276,"PARA MEJORAR")&gt;=1,"PARA MEJORAR","BIEN")</f>
        <v>PARA MEJORAR</v>
      </c>
      <c r="AG271" s="274" t="str">
        <f>IF(COUNTIF(AF271:AF288,"PARA MEJORAR")&gt;=1,"PARA MEJORAR","BIEN")</f>
        <v>PARA MEJORAR</v>
      </c>
      <c r="AH271" s="305"/>
      <c r="AI271" s="1395"/>
      <c r="AJ271" s="164"/>
      <c r="AK271" s="165"/>
      <c r="AL271" s="165"/>
      <c r="AM271" s="165"/>
      <c r="AN271" s="165"/>
      <c r="AO271" s="166"/>
    </row>
    <row r="272" spans="1:41" ht="39.950000000000003" customHeight="1" thickBot="1" x14ac:dyDescent="0.25">
      <c r="A272" s="796"/>
      <c r="B272" s="284"/>
      <c r="C272" s="737"/>
      <c r="D272" s="692"/>
      <c r="E272" s="703"/>
      <c r="F272" s="689"/>
      <c r="G272" s="767"/>
      <c r="H272" s="765"/>
      <c r="I272" s="734"/>
      <c r="J272" s="734"/>
      <c r="K272" s="529"/>
      <c r="L272" s="683"/>
      <c r="M272" s="525"/>
      <c r="N272" s="23" t="s">
        <v>53</v>
      </c>
      <c r="O272" s="24">
        <v>0</v>
      </c>
      <c r="P272" s="25">
        <v>0</v>
      </c>
      <c r="Q272" s="25">
        <v>0</v>
      </c>
      <c r="R272" s="56">
        <v>0</v>
      </c>
      <c r="S272" s="26">
        <f>SUM(O272:O272)*M271</f>
        <v>0</v>
      </c>
      <c r="T272" s="27">
        <f>SUM(P272:P272)*M271</f>
        <v>0</v>
      </c>
      <c r="U272" s="27">
        <f>SUM(Q272:Q272)*M271</f>
        <v>0</v>
      </c>
      <c r="V272" s="27">
        <f>SUM(R272:R272)*M271</f>
        <v>0</v>
      </c>
      <c r="W272" s="54">
        <f t="shared" si="171"/>
        <v>0</v>
      </c>
      <c r="X272" s="295"/>
      <c r="Y272" s="297"/>
      <c r="Z272" s="299"/>
      <c r="AA272" s="292"/>
      <c r="AB272" s="292"/>
      <c r="AC272" s="507"/>
      <c r="AD272" s="538"/>
      <c r="AE272" s="279"/>
      <c r="AF272" s="278"/>
      <c r="AG272" s="275"/>
      <c r="AH272" s="305"/>
      <c r="AI272" s="1395"/>
      <c r="AJ272" s="167"/>
      <c r="AK272" s="245"/>
      <c r="AL272" s="245"/>
      <c r="AM272" s="245"/>
      <c r="AN272" s="245"/>
      <c r="AO272" s="168"/>
    </row>
    <row r="273" spans="1:41" ht="39.950000000000003" customHeight="1" x14ac:dyDescent="0.2">
      <c r="A273" s="796"/>
      <c r="B273" s="284"/>
      <c r="C273" s="737"/>
      <c r="D273" s="692"/>
      <c r="E273" s="703"/>
      <c r="F273" s="689"/>
      <c r="G273" s="767"/>
      <c r="H273" s="765"/>
      <c r="I273" s="734"/>
      <c r="J273" s="734"/>
      <c r="K273" s="529"/>
      <c r="L273" s="772" t="s">
        <v>582</v>
      </c>
      <c r="M273" s="526">
        <v>0.1</v>
      </c>
      <c r="N273" s="44" t="s">
        <v>49</v>
      </c>
      <c r="O273" s="34">
        <v>0.5</v>
      </c>
      <c r="P273" s="34">
        <v>0.5</v>
      </c>
      <c r="Q273" s="34">
        <v>1</v>
      </c>
      <c r="R273" s="36">
        <v>1</v>
      </c>
      <c r="S273" s="61">
        <f>SUM(O273:O273)*M273</f>
        <v>0.05</v>
      </c>
      <c r="T273" s="62">
        <f>SUM(P273:P273)*M273</f>
        <v>0.05</v>
      </c>
      <c r="U273" s="62">
        <f>SUM(Q273:Q273)*M273</f>
        <v>0.1</v>
      </c>
      <c r="V273" s="62">
        <f>SUM(R273:R273)*M273</f>
        <v>0.1</v>
      </c>
      <c r="W273" s="68">
        <f t="shared" si="171"/>
        <v>0.1</v>
      </c>
      <c r="X273" s="295"/>
      <c r="Y273" s="297"/>
      <c r="Z273" s="299"/>
      <c r="AA273" s="292"/>
      <c r="AB273" s="292"/>
      <c r="AC273" s="507"/>
      <c r="AD273" s="537" t="s">
        <v>583</v>
      </c>
      <c r="AE273" s="277" t="str">
        <f t="shared" ref="AE273" si="195">+IF(O274&gt;O273,"SUPERADA",IF(O274=O273,"EQUILIBRADA",IF(O274&lt;O273,"PARA MEJORAR")))</f>
        <v>PARA MEJORAR</v>
      </c>
      <c r="AF273" s="278"/>
      <c r="AG273" s="275"/>
      <c r="AH273" s="305"/>
      <c r="AI273" s="1395"/>
      <c r="AJ273" s="167"/>
      <c r="AK273" s="245"/>
      <c r="AL273" s="245"/>
      <c r="AM273" s="245"/>
      <c r="AN273" s="245"/>
      <c r="AO273" s="168"/>
    </row>
    <row r="274" spans="1:41" ht="39.950000000000003" customHeight="1" thickBot="1" x14ac:dyDescent="0.25">
      <c r="A274" s="796"/>
      <c r="B274" s="284"/>
      <c r="C274" s="737"/>
      <c r="D274" s="692"/>
      <c r="E274" s="703"/>
      <c r="F274" s="689"/>
      <c r="G274" s="767"/>
      <c r="H274" s="765"/>
      <c r="I274" s="734"/>
      <c r="J274" s="734"/>
      <c r="K274" s="529"/>
      <c r="L274" s="772"/>
      <c r="M274" s="525"/>
      <c r="N274" s="23" t="s">
        <v>53</v>
      </c>
      <c r="O274" s="25">
        <v>0</v>
      </c>
      <c r="P274" s="25">
        <v>0</v>
      </c>
      <c r="Q274" s="25">
        <v>0</v>
      </c>
      <c r="R274" s="56">
        <v>0</v>
      </c>
      <c r="S274" s="26">
        <f>SUM(O274:O274)*M273</f>
        <v>0</v>
      </c>
      <c r="T274" s="27">
        <f>SUM(P274:P274)*M273</f>
        <v>0</v>
      </c>
      <c r="U274" s="27">
        <f>SUM(Q274:Q274)*M273</f>
        <v>0</v>
      </c>
      <c r="V274" s="27">
        <f>SUM(R274:R274)*M273</f>
        <v>0</v>
      </c>
      <c r="W274" s="54">
        <f t="shared" si="171"/>
        <v>0</v>
      </c>
      <c r="X274" s="295"/>
      <c r="Y274" s="297"/>
      <c r="Z274" s="299"/>
      <c r="AA274" s="292"/>
      <c r="AB274" s="292"/>
      <c r="AC274" s="507"/>
      <c r="AD274" s="538"/>
      <c r="AE274" s="279"/>
      <c r="AF274" s="278"/>
      <c r="AG274" s="275"/>
      <c r="AH274" s="305"/>
      <c r="AI274" s="1395"/>
      <c r="AJ274" s="167"/>
      <c r="AK274" s="245"/>
      <c r="AL274" s="245"/>
      <c r="AM274" s="245"/>
      <c r="AN274" s="245"/>
      <c r="AO274" s="168"/>
    </row>
    <row r="275" spans="1:41" ht="39.950000000000003" customHeight="1" x14ac:dyDescent="0.2">
      <c r="A275" s="796"/>
      <c r="B275" s="284"/>
      <c r="C275" s="737"/>
      <c r="D275" s="692"/>
      <c r="E275" s="703"/>
      <c r="F275" s="689"/>
      <c r="G275" s="767"/>
      <c r="H275" s="765"/>
      <c r="I275" s="734"/>
      <c r="J275" s="734"/>
      <c r="K275" s="529"/>
      <c r="L275" s="683" t="s">
        <v>584</v>
      </c>
      <c r="M275" s="526">
        <v>0.3</v>
      </c>
      <c r="N275" s="44" t="s">
        <v>49</v>
      </c>
      <c r="O275" s="34">
        <v>0.25</v>
      </c>
      <c r="P275" s="34">
        <v>0.5</v>
      </c>
      <c r="Q275" s="34">
        <v>0.75</v>
      </c>
      <c r="R275" s="36">
        <v>1</v>
      </c>
      <c r="S275" s="61">
        <f>SUM(O275:O275)*M275</f>
        <v>7.4999999999999997E-2</v>
      </c>
      <c r="T275" s="62">
        <f>SUM(P275:P275)*M275</f>
        <v>0.15</v>
      </c>
      <c r="U275" s="62">
        <f>SUM(Q275:Q275)*M275</f>
        <v>0.22499999999999998</v>
      </c>
      <c r="V275" s="62">
        <f>SUM(R275:R275)*M275</f>
        <v>0.3</v>
      </c>
      <c r="W275" s="68">
        <f t="shared" si="171"/>
        <v>0.3</v>
      </c>
      <c r="X275" s="295"/>
      <c r="Y275" s="297"/>
      <c r="Z275" s="299"/>
      <c r="AA275" s="292"/>
      <c r="AB275" s="292"/>
      <c r="AC275" s="507"/>
      <c r="AD275" s="537" t="s">
        <v>585</v>
      </c>
      <c r="AE275" s="277" t="str">
        <f t="shared" ref="AE275" si="196">+IF(O276&gt;O275,"SUPERADA",IF(O276=O275,"EQUILIBRADA",IF(O276&lt;O275,"PARA MEJORAR")))</f>
        <v>PARA MEJORAR</v>
      </c>
      <c r="AF275" s="278"/>
      <c r="AG275" s="275"/>
      <c r="AH275" s="305"/>
      <c r="AI275" s="1395"/>
      <c r="AJ275" s="167"/>
      <c r="AK275" s="245"/>
      <c r="AL275" s="245"/>
      <c r="AM275" s="245"/>
      <c r="AN275" s="245"/>
      <c r="AO275" s="168"/>
    </row>
    <row r="276" spans="1:41" ht="39.950000000000003" customHeight="1" thickBot="1" x14ac:dyDescent="0.25">
      <c r="A276" s="796"/>
      <c r="B276" s="284"/>
      <c r="C276" s="737"/>
      <c r="D276" s="692"/>
      <c r="E276" s="703"/>
      <c r="F276" s="689"/>
      <c r="G276" s="767"/>
      <c r="H276" s="765"/>
      <c r="I276" s="734"/>
      <c r="J276" s="734"/>
      <c r="K276" s="529"/>
      <c r="L276" s="716"/>
      <c r="M276" s="539"/>
      <c r="N276" s="136" t="s">
        <v>53</v>
      </c>
      <c r="O276" s="25">
        <v>0</v>
      </c>
      <c r="P276" s="25">
        <v>0</v>
      </c>
      <c r="Q276" s="25">
        <v>0</v>
      </c>
      <c r="R276" s="56">
        <v>0</v>
      </c>
      <c r="S276" s="48">
        <f>SUM(O276:O276)*M275</f>
        <v>0</v>
      </c>
      <c r="T276" s="49">
        <f>SUM(P276:P276)*M275</f>
        <v>0</v>
      </c>
      <c r="U276" s="49">
        <f>SUM(Q276:Q276)*M275</f>
        <v>0</v>
      </c>
      <c r="V276" s="49">
        <f>SUM(R276:R276)*M275</f>
        <v>0</v>
      </c>
      <c r="W276" s="60">
        <f t="shared" si="171"/>
        <v>0</v>
      </c>
      <c r="X276" s="461"/>
      <c r="Y276" s="300"/>
      <c r="Z276" s="462"/>
      <c r="AA276" s="293"/>
      <c r="AB276" s="293"/>
      <c r="AC276" s="507"/>
      <c r="AD276" s="540"/>
      <c r="AE276" s="279"/>
      <c r="AF276" s="279"/>
      <c r="AG276" s="275"/>
      <c r="AH276" s="305"/>
      <c r="AI276" s="1395"/>
      <c r="AJ276" s="167"/>
      <c r="AK276" s="245"/>
      <c r="AL276" s="245"/>
      <c r="AM276" s="245"/>
      <c r="AN276" s="245"/>
      <c r="AO276" s="168"/>
    </row>
    <row r="277" spans="1:41" ht="39.950000000000003" customHeight="1" x14ac:dyDescent="0.2">
      <c r="A277" s="796"/>
      <c r="B277" s="284"/>
      <c r="C277" s="737"/>
      <c r="D277" s="692"/>
      <c r="E277" s="703"/>
      <c r="F277" s="689"/>
      <c r="G277" s="719" t="s">
        <v>586</v>
      </c>
      <c r="H277" s="531">
        <v>37</v>
      </c>
      <c r="I277" s="733" t="s">
        <v>587</v>
      </c>
      <c r="J277" s="733" t="s">
        <v>526</v>
      </c>
      <c r="K277" s="528">
        <v>0</v>
      </c>
      <c r="L277" s="696" t="s">
        <v>914</v>
      </c>
      <c r="M277" s="524">
        <v>0.4</v>
      </c>
      <c r="N277" s="14" t="s">
        <v>49</v>
      </c>
      <c r="O277" s="16">
        <v>0</v>
      </c>
      <c r="P277" s="16">
        <v>0.5</v>
      </c>
      <c r="Q277" s="16">
        <v>1</v>
      </c>
      <c r="R277" s="18">
        <v>1</v>
      </c>
      <c r="S277" s="19">
        <f>SUM(O277:O277)*M277</f>
        <v>0</v>
      </c>
      <c r="T277" s="20">
        <f>SUM(P277:P277)*M277</f>
        <v>0.2</v>
      </c>
      <c r="U277" s="20">
        <f>SUM(Q277:Q277)*M277</f>
        <v>0.4</v>
      </c>
      <c r="V277" s="20">
        <f>SUM(R277:R277)*M277</f>
        <v>0.4</v>
      </c>
      <c r="W277" s="70">
        <f t="shared" si="171"/>
        <v>0.4</v>
      </c>
      <c r="X277" s="294">
        <f>+S278+S280+S282+S284</f>
        <v>0</v>
      </c>
      <c r="Y277" s="296">
        <f>+T278+T280+T282+T284</f>
        <v>0</v>
      </c>
      <c r="Z277" s="298">
        <f>+U278+U280+U282+U284</f>
        <v>0</v>
      </c>
      <c r="AA277" s="291">
        <f>+V278+V280+V282+V284</f>
        <v>0</v>
      </c>
      <c r="AB277" s="291">
        <f>+W278+W280+W282+W284</f>
        <v>0</v>
      </c>
      <c r="AC277" s="507"/>
      <c r="AD277" s="684" t="s">
        <v>588</v>
      </c>
      <c r="AE277" s="277" t="str">
        <f t="shared" ref="AE277" si="197">+IF(O278&gt;O277,"SUPERADA",IF(O278=O277,"EQUILIBRADA",IF(O278&lt;O277,"PARA MEJORAR")))</f>
        <v>EQUILIBRADA</v>
      </c>
      <c r="AF277" s="277" t="str">
        <f>IF(COUNTIF(AE277:AE284,"PARA MEJORAR")&gt;=1,"PARA MEJORAR","BIEN")</f>
        <v>PARA MEJORAR</v>
      </c>
      <c r="AG277" s="275"/>
      <c r="AH277" s="305"/>
      <c r="AI277" s="1395"/>
      <c r="AJ277" s="164"/>
      <c r="AK277" s="165"/>
      <c r="AL277" s="165"/>
      <c r="AM277" s="165"/>
      <c r="AN277" s="165"/>
      <c r="AO277" s="166"/>
    </row>
    <row r="278" spans="1:41" ht="39.950000000000003" customHeight="1" thickBot="1" x14ac:dyDescent="0.25">
      <c r="A278" s="796"/>
      <c r="B278" s="284"/>
      <c r="C278" s="737"/>
      <c r="D278" s="692"/>
      <c r="E278" s="703"/>
      <c r="F278" s="689"/>
      <c r="G278" s="767"/>
      <c r="H278" s="532"/>
      <c r="I278" s="734"/>
      <c r="J278" s="734"/>
      <c r="K278" s="529"/>
      <c r="L278" s="683"/>
      <c r="M278" s="525"/>
      <c r="N278" s="23" t="s">
        <v>53</v>
      </c>
      <c r="O278" s="25">
        <v>0</v>
      </c>
      <c r="P278" s="25">
        <v>0</v>
      </c>
      <c r="Q278" s="25">
        <v>0</v>
      </c>
      <c r="R278" s="56">
        <v>0</v>
      </c>
      <c r="S278" s="26">
        <f>SUM(O278:O278)*M277</f>
        <v>0</v>
      </c>
      <c r="T278" s="27">
        <f>SUM(P278:P278)*M277</f>
        <v>0</v>
      </c>
      <c r="U278" s="27">
        <f>SUM(Q278:Q278)*M277</f>
        <v>0</v>
      </c>
      <c r="V278" s="27">
        <f>SUM(R278:R278)*M277</f>
        <v>0</v>
      </c>
      <c r="W278" s="54">
        <f t="shared" si="171"/>
        <v>0</v>
      </c>
      <c r="X278" s="295"/>
      <c r="Y278" s="297"/>
      <c r="Z278" s="299"/>
      <c r="AA278" s="292"/>
      <c r="AB278" s="292"/>
      <c r="AC278" s="507"/>
      <c r="AD278" s="538"/>
      <c r="AE278" s="279"/>
      <c r="AF278" s="278"/>
      <c r="AG278" s="275"/>
      <c r="AH278" s="305"/>
      <c r="AI278" s="1395"/>
      <c r="AJ278" s="167"/>
      <c r="AK278" s="245"/>
      <c r="AL278" s="245"/>
      <c r="AM278" s="245"/>
      <c r="AN278" s="245"/>
      <c r="AO278" s="168"/>
    </row>
    <row r="279" spans="1:41" ht="39.950000000000003" customHeight="1" x14ac:dyDescent="0.2">
      <c r="A279" s="796"/>
      <c r="B279" s="284"/>
      <c r="C279" s="737"/>
      <c r="D279" s="692"/>
      <c r="E279" s="703"/>
      <c r="F279" s="689"/>
      <c r="G279" s="767"/>
      <c r="H279" s="532"/>
      <c r="I279" s="734"/>
      <c r="J279" s="734"/>
      <c r="K279" s="529"/>
      <c r="L279" s="717" t="s">
        <v>916</v>
      </c>
      <c r="M279" s="526">
        <v>0.2</v>
      </c>
      <c r="N279" s="44" t="s">
        <v>49</v>
      </c>
      <c r="O279" s="34">
        <v>0.5</v>
      </c>
      <c r="P279" s="34">
        <v>0.5</v>
      </c>
      <c r="Q279" s="34">
        <v>1</v>
      </c>
      <c r="R279" s="36">
        <v>1</v>
      </c>
      <c r="S279" s="61">
        <f>SUM(O279:O279)*M279</f>
        <v>0.1</v>
      </c>
      <c r="T279" s="62">
        <f>SUM(P279:P279)*M279</f>
        <v>0.1</v>
      </c>
      <c r="U279" s="62">
        <f>SUM(Q279:Q279)*M279</f>
        <v>0.2</v>
      </c>
      <c r="V279" s="62">
        <f>SUM(R279:R279)*M279</f>
        <v>0.2</v>
      </c>
      <c r="W279" s="68">
        <f t="shared" si="171"/>
        <v>0.2</v>
      </c>
      <c r="X279" s="295"/>
      <c r="Y279" s="297"/>
      <c r="Z279" s="299"/>
      <c r="AA279" s="292"/>
      <c r="AB279" s="292"/>
      <c r="AC279" s="507"/>
      <c r="AD279" s="537" t="s">
        <v>583</v>
      </c>
      <c r="AE279" s="277" t="str">
        <f t="shared" ref="AE279" si="198">+IF(O280&gt;O279,"SUPERADA",IF(O280=O279,"EQUILIBRADA",IF(O280&lt;O279,"PARA MEJORAR")))</f>
        <v>PARA MEJORAR</v>
      </c>
      <c r="AF279" s="278"/>
      <c r="AG279" s="275"/>
      <c r="AH279" s="305"/>
      <c r="AI279" s="1395"/>
      <c r="AJ279" s="167"/>
      <c r="AK279" s="245"/>
      <c r="AL279" s="245"/>
      <c r="AM279" s="245"/>
      <c r="AN279" s="245"/>
      <c r="AO279" s="168"/>
    </row>
    <row r="280" spans="1:41" ht="39.950000000000003" customHeight="1" thickBot="1" x14ac:dyDescent="0.25">
      <c r="A280" s="796"/>
      <c r="B280" s="284"/>
      <c r="C280" s="737"/>
      <c r="D280" s="692"/>
      <c r="E280" s="703"/>
      <c r="F280" s="689"/>
      <c r="G280" s="767"/>
      <c r="H280" s="532"/>
      <c r="I280" s="734"/>
      <c r="J280" s="734"/>
      <c r="K280" s="529"/>
      <c r="L280" s="683"/>
      <c r="M280" s="525"/>
      <c r="N280" s="23" t="s">
        <v>53</v>
      </c>
      <c r="O280" s="25">
        <v>0</v>
      </c>
      <c r="P280" s="25">
        <v>0</v>
      </c>
      <c r="Q280" s="169">
        <v>0</v>
      </c>
      <c r="R280" s="170">
        <v>0</v>
      </c>
      <c r="S280" s="26">
        <f>SUM(O280:O280)*M279</f>
        <v>0</v>
      </c>
      <c r="T280" s="27">
        <f>SUM(P280:P280)*M279</f>
        <v>0</v>
      </c>
      <c r="U280" s="27">
        <f>SUM(Q280:Q280)*M279</f>
        <v>0</v>
      </c>
      <c r="V280" s="27">
        <f>SUM(R280:R280)*M279</f>
        <v>0</v>
      </c>
      <c r="W280" s="54">
        <f t="shared" si="171"/>
        <v>0</v>
      </c>
      <c r="X280" s="295"/>
      <c r="Y280" s="297"/>
      <c r="Z280" s="299"/>
      <c r="AA280" s="292"/>
      <c r="AB280" s="292"/>
      <c r="AC280" s="507"/>
      <c r="AD280" s="538"/>
      <c r="AE280" s="279"/>
      <c r="AF280" s="278"/>
      <c r="AG280" s="275"/>
      <c r="AH280" s="305"/>
      <c r="AI280" s="1395"/>
      <c r="AJ280" s="167"/>
      <c r="AK280" s="245"/>
      <c r="AL280" s="245"/>
      <c r="AM280" s="245"/>
      <c r="AN280" s="245"/>
      <c r="AO280" s="168"/>
    </row>
    <row r="281" spans="1:41" ht="39.950000000000003" customHeight="1" x14ac:dyDescent="0.2">
      <c r="A281" s="796"/>
      <c r="B281" s="284"/>
      <c r="C281" s="737"/>
      <c r="D281" s="692"/>
      <c r="E281" s="703"/>
      <c r="F281" s="689"/>
      <c r="G281" s="767"/>
      <c r="H281" s="532"/>
      <c r="I281" s="734"/>
      <c r="J281" s="734"/>
      <c r="K281" s="529"/>
      <c r="L281" s="683" t="s">
        <v>917</v>
      </c>
      <c r="M281" s="526">
        <v>0.2</v>
      </c>
      <c r="N281" s="44" t="s">
        <v>49</v>
      </c>
      <c r="O281" s="66">
        <v>0.25</v>
      </c>
      <c r="P281" s="66">
        <v>0.5</v>
      </c>
      <c r="Q281" s="66">
        <v>0.75</v>
      </c>
      <c r="R281" s="67">
        <v>1</v>
      </c>
      <c r="S281" s="61">
        <f>SUM(O281:O281)*M281</f>
        <v>0.05</v>
      </c>
      <c r="T281" s="62">
        <f>SUM(P281:P281)*M281</f>
        <v>0.1</v>
      </c>
      <c r="U281" s="62">
        <f>SUM(Q281:Q281)*M281</f>
        <v>0.15000000000000002</v>
      </c>
      <c r="V281" s="62">
        <f>SUM(R281:R281)*M281</f>
        <v>0.2</v>
      </c>
      <c r="W281" s="68">
        <f t="shared" si="171"/>
        <v>0.2</v>
      </c>
      <c r="X281" s="295"/>
      <c r="Y281" s="297"/>
      <c r="Z281" s="299"/>
      <c r="AA281" s="292"/>
      <c r="AB281" s="292"/>
      <c r="AC281" s="507"/>
      <c r="AD281" s="537" t="s">
        <v>585</v>
      </c>
      <c r="AE281" s="277" t="str">
        <f t="shared" ref="AE281" si="199">+IF(O282&gt;O281,"SUPERADA",IF(O282=O281,"EQUILIBRADA",IF(O282&lt;O281,"PARA MEJORAR")))</f>
        <v>PARA MEJORAR</v>
      </c>
      <c r="AF281" s="278"/>
      <c r="AG281" s="275"/>
      <c r="AH281" s="305"/>
      <c r="AI281" s="1395"/>
      <c r="AJ281" s="167"/>
      <c r="AK281" s="245"/>
      <c r="AL281" s="245"/>
      <c r="AM281" s="245"/>
      <c r="AN281" s="245"/>
      <c r="AO281" s="168"/>
    </row>
    <row r="282" spans="1:41" ht="39.950000000000003" customHeight="1" thickBot="1" x14ac:dyDescent="0.25">
      <c r="A282" s="796"/>
      <c r="B282" s="284"/>
      <c r="C282" s="737"/>
      <c r="D282" s="692"/>
      <c r="E282" s="703"/>
      <c r="F282" s="689"/>
      <c r="G282" s="767"/>
      <c r="H282" s="532"/>
      <c r="I282" s="734"/>
      <c r="J282" s="734"/>
      <c r="K282" s="529"/>
      <c r="L282" s="683"/>
      <c r="M282" s="525"/>
      <c r="N282" s="23" t="s">
        <v>53</v>
      </c>
      <c r="O282" s="25">
        <v>0</v>
      </c>
      <c r="P282" s="25">
        <v>0</v>
      </c>
      <c r="Q282" s="25">
        <v>0</v>
      </c>
      <c r="R282" s="56">
        <v>0</v>
      </c>
      <c r="S282" s="84">
        <f>SUM(O282:O282)*M281</f>
        <v>0</v>
      </c>
      <c r="T282" s="85">
        <f>SUM(P282:P282)*M281</f>
        <v>0</v>
      </c>
      <c r="U282" s="85">
        <f>SUM(Q282:Q282)*M281</f>
        <v>0</v>
      </c>
      <c r="V282" s="85">
        <f>SUM(R282:R282)*M281</f>
        <v>0</v>
      </c>
      <c r="W282" s="86">
        <f t="shared" si="171"/>
        <v>0</v>
      </c>
      <c r="X282" s="295"/>
      <c r="Y282" s="297"/>
      <c r="Z282" s="299"/>
      <c r="AA282" s="292"/>
      <c r="AB282" s="292"/>
      <c r="AC282" s="507"/>
      <c r="AD282" s="538"/>
      <c r="AE282" s="279"/>
      <c r="AF282" s="278"/>
      <c r="AG282" s="275"/>
      <c r="AH282" s="305"/>
      <c r="AI282" s="1395"/>
      <c r="AJ282" s="167"/>
      <c r="AK282" s="245"/>
      <c r="AL282" s="245"/>
      <c r="AM282" s="245"/>
      <c r="AN282" s="245"/>
      <c r="AO282" s="168"/>
    </row>
    <row r="283" spans="1:41" ht="39.950000000000003" customHeight="1" x14ac:dyDescent="0.2">
      <c r="A283" s="796"/>
      <c r="B283" s="284"/>
      <c r="C283" s="737"/>
      <c r="D283" s="692"/>
      <c r="E283" s="703"/>
      <c r="F283" s="689"/>
      <c r="G283" s="767"/>
      <c r="H283" s="532"/>
      <c r="I283" s="734"/>
      <c r="J283" s="734"/>
      <c r="K283" s="529"/>
      <c r="L283" s="683" t="s">
        <v>918</v>
      </c>
      <c r="M283" s="526">
        <v>0.2</v>
      </c>
      <c r="N283" s="44" t="s">
        <v>49</v>
      </c>
      <c r="O283" s="66">
        <v>0.25</v>
      </c>
      <c r="P283" s="66">
        <v>0.5</v>
      </c>
      <c r="Q283" s="66">
        <v>0.75</v>
      </c>
      <c r="R283" s="67">
        <v>1</v>
      </c>
      <c r="S283" s="61">
        <f>SUM(O283:O283)*M283</f>
        <v>0.05</v>
      </c>
      <c r="T283" s="62">
        <f>SUM(P283:P283)*M283</f>
        <v>0.1</v>
      </c>
      <c r="U283" s="62">
        <f>SUM(Q283:Q283)*M283</f>
        <v>0.15000000000000002</v>
      </c>
      <c r="V283" s="62">
        <f>SUM(R283:R283)*M283</f>
        <v>0.2</v>
      </c>
      <c r="W283" s="68">
        <f t="shared" si="171"/>
        <v>0.2</v>
      </c>
      <c r="X283" s="295"/>
      <c r="Y283" s="297"/>
      <c r="Z283" s="299"/>
      <c r="AA283" s="292"/>
      <c r="AB283" s="292"/>
      <c r="AC283" s="507"/>
      <c r="AD283" s="537" t="s">
        <v>585</v>
      </c>
      <c r="AE283" s="277" t="str">
        <f t="shared" ref="AE283" si="200">+IF(O284&gt;O283,"SUPERADA",IF(O284=O283,"EQUILIBRADA",IF(O284&lt;O283,"PARA MEJORAR")))</f>
        <v>PARA MEJORAR</v>
      </c>
      <c r="AF283" s="278"/>
      <c r="AG283" s="275"/>
      <c r="AH283" s="305"/>
      <c r="AI283" s="1395"/>
      <c r="AJ283" s="167"/>
      <c r="AK283" s="245"/>
      <c r="AL283" s="245"/>
      <c r="AM283" s="245"/>
      <c r="AN283" s="245"/>
      <c r="AO283" s="168"/>
    </row>
    <row r="284" spans="1:41" ht="39.950000000000003" customHeight="1" thickBot="1" x14ac:dyDescent="0.25">
      <c r="A284" s="796"/>
      <c r="B284" s="284"/>
      <c r="C284" s="737"/>
      <c r="D284" s="692"/>
      <c r="E284" s="703"/>
      <c r="F284" s="689"/>
      <c r="G284" s="720"/>
      <c r="H284" s="533"/>
      <c r="I284" s="735"/>
      <c r="J284" s="735"/>
      <c r="K284" s="530"/>
      <c r="L284" s="729"/>
      <c r="M284" s="690"/>
      <c r="N284" s="45" t="s">
        <v>53</v>
      </c>
      <c r="O284" s="47">
        <v>0</v>
      </c>
      <c r="P284" s="47">
        <v>0</v>
      </c>
      <c r="Q284" s="47">
        <v>0</v>
      </c>
      <c r="R284" s="59">
        <v>0</v>
      </c>
      <c r="S284" s="48">
        <f>SUM(O284:O284)*M283</f>
        <v>0</v>
      </c>
      <c r="T284" s="49">
        <f>SUM(P284:P284)*M283</f>
        <v>0</v>
      </c>
      <c r="U284" s="49">
        <f>SUM(Q284:Q284)*M283</f>
        <v>0</v>
      </c>
      <c r="V284" s="49">
        <f>SUM(R284:R284)*M283</f>
        <v>0</v>
      </c>
      <c r="W284" s="60">
        <f t="shared" si="171"/>
        <v>0</v>
      </c>
      <c r="X284" s="461"/>
      <c r="Y284" s="300"/>
      <c r="Z284" s="462"/>
      <c r="AA284" s="293"/>
      <c r="AB284" s="293"/>
      <c r="AC284" s="507"/>
      <c r="AD284" s="538"/>
      <c r="AE284" s="279"/>
      <c r="AF284" s="279"/>
      <c r="AG284" s="275"/>
      <c r="AH284" s="305"/>
      <c r="AI284" s="1395"/>
      <c r="AJ284" s="167"/>
      <c r="AK284" s="245"/>
      <c r="AL284" s="245"/>
      <c r="AM284" s="245"/>
      <c r="AN284" s="245"/>
      <c r="AO284" s="168"/>
    </row>
    <row r="285" spans="1:41" ht="39.950000000000003" customHeight="1" x14ac:dyDescent="0.2">
      <c r="A285" s="796"/>
      <c r="B285" s="284"/>
      <c r="C285" s="737"/>
      <c r="D285" s="692"/>
      <c r="E285" s="703"/>
      <c r="F285" s="689"/>
      <c r="G285" s="723" t="s">
        <v>919</v>
      </c>
      <c r="H285" s="531">
        <v>38</v>
      </c>
      <c r="I285" s="733" t="s">
        <v>589</v>
      </c>
      <c r="J285" s="733" t="s">
        <v>590</v>
      </c>
      <c r="K285" s="528">
        <v>0</v>
      </c>
      <c r="L285" s="714" t="s">
        <v>591</v>
      </c>
      <c r="M285" s="727">
        <v>0.5</v>
      </c>
      <c r="N285" s="14" t="s">
        <v>49</v>
      </c>
      <c r="O285" s="16">
        <v>0.25</v>
      </c>
      <c r="P285" s="16">
        <v>1</v>
      </c>
      <c r="Q285" s="16">
        <v>1</v>
      </c>
      <c r="R285" s="18">
        <v>1</v>
      </c>
      <c r="S285" s="19">
        <f>SUM(O285:O285)*M285</f>
        <v>0.125</v>
      </c>
      <c r="T285" s="20">
        <f>SUM(P285:P285)*M285</f>
        <v>0.5</v>
      </c>
      <c r="U285" s="20">
        <f>SUM(Q285:Q285)*M285</f>
        <v>0.5</v>
      </c>
      <c r="V285" s="20">
        <f>SUM(R285:R285)*M285</f>
        <v>0.5</v>
      </c>
      <c r="W285" s="70">
        <f t="shared" ref="W285:W356" si="201">MAX(S285:V285)</f>
        <v>0.5</v>
      </c>
      <c r="X285" s="294" t="e">
        <f>+S286+#REF!+#REF!+S288</f>
        <v>#REF!</v>
      </c>
      <c r="Y285" s="296" t="e">
        <f>+T286+#REF!+#REF!+T288</f>
        <v>#REF!</v>
      </c>
      <c r="Z285" s="298" t="e">
        <f>+U286+#REF!+#REF!+U288</f>
        <v>#REF!</v>
      </c>
      <c r="AA285" s="291" t="e">
        <f>+V286+#REF!+#REF!+V288</f>
        <v>#REF!</v>
      </c>
      <c r="AB285" s="291" t="e">
        <f>+W286+#REF!+#REF!+W288</f>
        <v>#REF!</v>
      </c>
      <c r="AC285" s="507"/>
      <c r="AD285" s="684" t="s">
        <v>592</v>
      </c>
      <c r="AE285" s="277" t="str">
        <f t="shared" ref="AE285" si="202">+IF(O286&gt;O285,"SUPERADA",IF(O286=O285,"EQUILIBRADA",IF(O286&lt;O285,"PARA MEJORAR")))</f>
        <v>PARA MEJORAR</v>
      </c>
      <c r="AF285" s="277" t="str">
        <f>IF(COUNTIF(AE285:AE288,"PARA MEJORAR")&gt;=1,"PARA MEJORAR","BIEN")</f>
        <v>PARA MEJORAR</v>
      </c>
      <c r="AG285" s="275"/>
      <c r="AH285" s="305"/>
      <c r="AI285" s="1395"/>
      <c r="AJ285" s="164"/>
      <c r="AK285" s="165"/>
      <c r="AL285" s="165"/>
      <c r="AM285" s="165"/>
      <c r="AN285" s="165"/>
      <c r="AO285" s="166"/>
    </row>
    <row r="286" spans="1:41" ht="39.950000000000003" customHeight="1" thickBot="1" x14ac:dyDescent="0.25">
      <c r="A286" s="796"/>
      <c r="B286" s="284"/>
      <c r="C286" s="737"/>
      <c r="D286" s="692"/>
      <c r="E286" s="703"/>
      <c r="F286" s="689"/>
      <c r="G286" s="724"/>
      <c r="H286" s="532"/>
      <c r="I286" s="734"/>
      <c r="J286" s="734"/>
      <c r="K286" s="529"/>
      <c r="L286" s="717"/>
      <c r="M286" s="728"/>
      <c r="N286" s="23" t="s">
        <v>53</v>
      </c>
      <c r="O286" s="25">
        <v>0</v>
      </c>
      <c r="P286" s="25">
        <v>0</v>
      </c>
      <c r="Q286" s="25">
        <v>0</v>
      </c>
      <c r="R286" s="56">
        <v>0</v>
      </c>
      <c r="S286" s="26">
        <f>SUM(O286:O286)*M285</f>
        <v>0</v>
      </c>
      <c r="T286" s="27">
        <f>SUM(P286:P286)*M285</f>
        <v>0</v>
      </c>
      <c r="U286" s="27">
        <f>SUM(Q286:Q286)*M285</f>
        <v>0</v>
      </c>
      <c r="V286" s="27">
        <f>SUM(R286:R286)*M285</f>
        <v>0</v>
      </c>
      <c r="W286" s="54">
        <f t="shared" si="201"/>
        <v>0</v>
      </c>
      <c r="X286" s="295"/>
      <c r="Y286" s="297"/>
      <c r="Z286" s="299"/>
      <c r="AA286" s="292"/>
      <c r="AB286" s="292"/>
      <c r="AC286" s="507"/>
      <c r="AD286" s="713"/>
      <c r="AE286" s="279"/>
      <c r="AF286" s="278"/>
      <c r="AG286" s="275"/>
      <c r="AH286" s="305"/>
      <c r="AI286" s="1395"/>
      <c r="AJ286" s="167"/>
      <c r="AK286" s="245"/>
      <c r="AL286" s="245"/>
      <c r="AM286" s="245"/>
      <c r="AN286" s="245"/>
      <c r="AO286" s="168"/>
    </row>
    <row r="287" spans="1:41" ht="39.950000000000003" customHeight="1" x14ac:dyDescent="0.2">
      <c r="A287" s="796"/>
      <c r="B287" s="284"/>
      <c r="C287" s="737"/>
      <c r="D287" s="692"/>
      <c r="E287" s="703"/>
      <c r="F287" s="689"/>
      <c r="G287" s="724"/>
      <c r="H287" s="532"/>
      <c r="I287" s="734"/>
      <c r="J287" s="734"/>
      <c r="K287" s="529"/>
      <c r="L287" s="716" t="s">
        <v>593</v>
      </c>
      <c r="M287" s="725">
        <v>0.5</v>
      </c>
      <c r="N287" s="44" t="s">
        <v>49</v>
      </c>
      <c r="O287" s="66">
        <v>0</v>
      </c>
      <c r="P287" s="66">
        <v>0</v>
      </c>
      <c r="Q287" s="66">
        <v>0.5</v>
      </c>
      <c r="R287" s="67">
        <v>1</v>
      </c>
      <c r="S287" s="61">
        <f>SUM(O287:O287)*M287</f>
        <v>0</v>
      </c>
      <c r="T287" s="62">
        <f>SUM(P287:P287)*M287</f>
        <v>0</v>
      </c>
      <c r="U287" s="62">
        <f>SUM(Q287:Q287)*M287</f>
        <v>0.25</v>
      </c>
      <c r="V287" s="62">
        <f>SUM(R287:R287)*M287</f>
        <v>0.5</v>
      </c>
      <c r="W287" s="68">
        <f t="shared" si="201"/>
        <v>0.5</v>
      </c>
      <c r="X287" s="295"/>
      <c r="Y287" s="297"/>
      <c r="Z287" s="299"/>
      <c r="AA287" s="292"/>
      <c r="AB287" s="292"/>
      <c r="AC287" s="507"/>
      <c r="AD287" s="537" t="s">
        <v>594</v>
      </c>
      <c r="AE287" s="277" t="str">
        <f t="shared" ref="AE287" si="203">+IF(O288&gt;O287,"SUPERADA",IF(O288=O287,"EQUILIBRADA",IF(O288&lt;O287,"PARA MEJORAR")))</f>
        <v>EQUILIBRADA</v>
      </c>
      <c r="AF287" s="278"/>
      <c r="AG287" s="275"/>
      <c r="AH287" s="305"/>
      <c r="AI287" s="1395"/>
      <c r="AJ287" s="167"/>
      <c r="AK287" s="245"/>
      <c r="AL287" s="245"/>
      <c r="AM287" s="245"/>
      <c r="AN287" s="245"/>
      <c r="AO287" s="168"/>
    </row>
    <row r="288" spans="1:41" ht="39.950000000000003" customHeight="1" thickBot="1" x14ac:dyDescent="0.25">
      <c r="A288" s="796"/>
      <c r="B288" s="284"/>
      <c r="C288" s="759"/>
      <c r="D288" s="760"/>
      <c r="E288" s="738"/>
      <c r="F288" s="722"/>
      <c r="G288" s="754"/>
      <c r="H288" s="533"/>
      <c r="I288" s="735"/>
      <c r="J288" s="735"/>
      <c r="K288" s="530"/>
      <c r="L288" s="718"/>
      <c r="M288" s="726"/>
      <c r="N288" s="45" t="s">
        <v>53</v>
      </c>
      <c r="O288" s="47">
        <v>0</v>
      </c>
      <c r="P288" s="47">
        <v>0</v>
      </c>
      <c r="Q288" s="47">
        <v>0</v>
      </c>
      <c r="R288" s="59">
        <v>0</v>
      </c>
      <c r="S288" s="48">
        <f>SUM(O288:O288)*M287</f>
        <v>0</v>
      </c>
      <c r="T288" s="49">
        <f>SUM(P288:P288)*M287</f>
        <v>0</v>
      </c>
      <c r="U288" s="49">
        <f>SUM(Q288:Q288)*M287</f>
        <v>0</v>
      </c>
      <c r="V288" s="49">
        <f>SUM(R288:R288)*M287</f>
        <v>0</v>
      </c>
      <c r="W288" s="60">
        <f t="shared" si="201"/>
        <v>0</v>
      </c>
      <c r="X288" s="461"/>
      <c r="Y288" s="300"/>
      <c r="Z288" s="462"/>
      <c r="AA288" s="293"/>
      <c r="AB288" s="293"/>
      <c r="AC288" s="507"/>
      <c r="AD288" s="540"/>
      <c r="AE288" s="279"/>
      <c r="AF288" s="279"/>
      <c r="AG288" s="276"/>
      <c r="AH288" s="305"/>
      <c r="AI288" s="1395"/>
      <c r="AJ288" s="167"/>
      <c r="AK288" s="245"/>
      <c r="AL288" s="245"/>
      <c r="AM288" s="245"/>
      <c r="AN288" s="245"/>
      <c r="AO288" s="168"/>
    </row>
    <row r="289" spans="1:41" ht="39.950000000000003" customHeight="1" x14ac:dyDescent="0.2">
      <c r="A289" s="796"/>
      <c r="B289" s="284"/>
      <c r="C289" s="736">
        <v>20</v>
      </c>
      <c r="D289" s="691" t="s">
        <v>595</v>
      </c>
      <c r="E289" s="702">
        <v>23</v>
      </c>
      <c r="F289" s="688" t="s">
        <v>596</v>
      </c>
      <c r="G289" s="719" t="s">
        <v>597</v>
      </c>
      <c r="H289" s="531">
        <v>39</v>
      </c>
      <c r="I289" s="733" t="s">
        <v>598</v>
      </c>
      <c r="J289" s="733" t="s">
        <v>526</v>
      </c>
      <c r="K289" s="528">
        <v>0</v>
      </c>
      <c r="L289" s="714" t="s">
        <v>599</v>
      </c>
      <c r="M289" s="524">
        <v>0.7</v>
      </c>
      <c r="N289" s="14" t="s">
        <v>49</v>
      </c>
      <c r="O289" s="34">
        <v>0</v>
      </c>
      <c r="P289" s="34">
        <v>0.5</v>
      </c>
      <c r="Q289" s="34">
        <v>1</v>
      </c>
      <c r="R289" s="36">
        <v>1</v>
      </c>
      <c r="S289" s="37">
        <f>SUM(O289:O289)*M289</f>
        <v>0</v>
      </c>
      <c r="T289" s="38">
        <f>SUM(P289:P289)*M289</f>
        <v>0.35</v>
      </c>
      <c r="U289" s="38">
        <f>SUM(Q289:Q289)*M289</f>
        <v>0.7</v>
      </c>
      <c r="V289" s="38">
        <f>SUM(R289:R289)*M289</f>
        <v>0.7</v>
      </c>
      <c r="W289" s="52">
        <f t="shared" si="201"/>
        <v>0.7</v>
      </c>
      <c r="X289" s="294">
        <f>+S290+S292</f>
        <v>0</v>
      </c>
      <c r="Y289" s="296">
        <f>+T290+T292</f>
        <v>0</v>
      </c>
      <c r="Z289" s="298">
        <f>+U290+U292</f>
        <v>0</v>
      </c>
      <c r="AA289" s="291">
        <f>+V290+V292</f>
        <v>0</v>
      </c>
      <c r="AB289" s="291">
        <f>+W290+W292</f>
        <v>0</v>
      </c>
      <c r="AC289" s="507"/>
      <c r="AD289" s="684" t="s">
        <v>600</v>
      </c>
      <c r="AE289" s="277" t="str">
        <f t="shared" ref="AE289" si="204">+IF(O290&gt;O289,"SUPERADA",IF(O290=O289,"EQUILIBRADA",IF(O290&lt;O289,"PARA MEJORAR")))</f>
        <v>EQUILIBRADA</v>
      </c>
      <c r="AF289" s="277" t="str">
        <f>IF(COUNTIF(AE289:AE292,"PARA MEJORAR")&gt;=1,"PARA MEJORAR","BIEN")</f>
        <v>BIEN</v>
      </c>
      <c r="AG289" s="274" t="str">
        <f>IF(COUNTIF(AF289:AF302,"PARA MEJORAR")&gt;=1,"PARA MEJORAR","BIEN")</f>
        <v>PARA MEJORAR</v>
      </c>
      <c r="AH289" s="305"/>
      <c r="AI289" s="1395"/>
      <c r="AJ289" s="164"/>
      <c r="AK289" s="165"/>
      <c r="AL289" s="165"/>
      <c r="AM289" s="165"/>
      <c r="AN289" s="165"/>
      <c r="AO289" s="166"/>
    </row>
    <row r="290" spans="1:41" ht="39.950000000000003" customHeight="1" thickBot="1" x14ac:dyDescent="0.25">
      <c r="A290" s="796"/>
      <c r="B290" s="284"/>
      <c r="C290" s="737"/>
      <c r="D290" s="692"/>
      <c r="E290" s="703"/>
      <c r="F290" s="689"/>
      <c r="G290" s="767"/>
      <c r="H290" s="532"/>
      <c r="I290" s="734"/>
      <c r="J290" s="734"/>
      <c r="K290" s="529"/>
      <c r="L290" s="717"/>
      <c r="M290" s="525"/>
      <c r="N290" s="23" t="s">
        <v>53</v>
      </c>
      <c r="O290" s="25">
        <v>0</v>
      </c>
      <c r="P290" s="25">
        <v>0</v>
      </c>
      <c r="Q290" s="25">
        <v>0</v>
      </c>
      <c r="R290" s="56">
        <v>0</v>
      </c>
      <c r="S290" s="26">
        <f>SUM(O290:O290)*M289</f>
        <v>0</v>
      </c>
      <c r="T290" s="27">
        <f>SUM(P290:P290)*M289</f>
        <v>0</v>
      </c>
      <c r="U290" s="27">
        <f>SUM(Q290:Q290)*M289</f>
        <v>0</v>
      </c>
      <c r="V290" s="27">
        <f>SUM(R290:R290)*M289</f>
        <v>0</v>
      </c>
      <c r="W290" s="54">
        <f t="shared" si="201"/>
        <v>0</v>
      </c>
      <c r="X290" s="295"/>
      <c r="Y290" s="297"/>
      <c r="Z290" s="299"/>
      <c r="AA290" s="292"/>
      <c r="AB290" s="292"/>
      <c r="AC290" s="507"/>
      <c r="AD290" s="538"/>
      <c r="AE290" s="279"/>
      <c r="AF290" s="278"/>
      <c r="AG290" s="275"/>
      <c r="AH290" s="305"/>
      <c r="AI290" s="1395"/>
      <c r="AJ290" s="167"/>
      <c r="AK290" s="245"/>
      <c r="AL290" s="245"/>
      <c r="AM290" s="245"/>
      <c r="AN290" s="245"/>
      <c r="AO290" s="168"/>
    </row>
    <row r="291" spans="1:41" ht="39.950000000000003" customHeight="1" x14ac:dyDescent="0.2">
      <c r="A291" s="796"/>
      <c r="B291" s="284"/>
      <c r="C291" s="737"/>
      <c r="D291" s="692"/>
      <c r="E291" s="703"/>
      <c r="F291" s="689"/>
      <c r="G291" s="767"/>
      <c r="H291" s="532"/>
      <c r="I291" s="734"/>
      <c r="J291" s="734"/>
      <c r="K291" s="529"/>
      <c r="L291" s="716" t="s">
        <v>601</v>
      </c>
      <c r="M291" s="526">
        <v>0.3</v>
      </c>
      <c r="N291" s="44" t="s">
        <v>49</v>
      </c>
      <c r="O291" s="66">
        <v>0</v>
      </c>
      <c r="P291" s="66">
        <v>0</v>
      </c>
      <c r="Q291" s="66">
        <v>0</v>
      </c>
      <c r="R291" s="67">
        <v>1</v>
      </c>
      <c r="S291" s="61">
        <f>SUM(O291:O291)*M291</f>
        <v>0</v>
      </c>
      <c r="T291" s="62">
        <f>SUM(P291:P291)*M291</f>
        <v>0</v>
      </c>
      <c r="U291" s="62">
        <f>SUM(Q291:Q291)*M291</f>
        <v>0</v>
      </c>
      <c r="V291" s="62">
        <f>SUM(R291:R291)*M291</f>
        <v>0.3</v>
      </c>
      <c r="W291" s="68">
        <f t="shared" si="201"/>
        <v>0.3</v>
      </c>
      <c r="X291" s="295"/>
      <c r="Y291" s="297"/>
      <c r="Z291" s="299"/>
      <c r="AA291" s="292"/>
      <c r="AB291" s="292"/>
      <c r="AC291" s="507"/>
      <c r="AD291" s="537" t="s">
        <v>602</v>
      </c>
      <c r="AE291" s="277" t="str">
        <f t="shared" ref="AE291" si="205">+IF(O292&gt;O291,"SUPERADA",IF(O292=O291,"EQUILIBRADA",IF(O292&lt;O291,"PARA MEJORAR")))</f>
        <v>EQUILIBRADA</v>
      </c>
      <c r="AF291" s="278"/>
      <c r="AG291" s="275"/>
      <c r="AH291" s="305"/>
      <c r="AI291" s="1395"/>
      <c r="AJ291" s="167"/>
      <c r="AK291" s="245"/>
      <c r="AL291" s="245"/>
      <c r="AM291" s="245"/>
      <c r="AN291" s="245"/>
      <c r="AO291" s="168"/>
    </row>
    <row r="292" spans="1:41" ht="39.950000000000003" customHeight="1" thickBot="1" x14ac:dyDescent="0.25">
      <c r="A292" s="796"/>
      <c r="B292" s="284"/>
      <c r="C292" s="737"/>
      <c r="D292" s="692"/>
      <c r="E292" s="703"/>
      <c r="F292" s="689"/>
      <c r="G292" s="720"/>
      <c r="H292" s="533"/>
      <c r="I292" s="735"/>
      <c r="J292" s="735"/>
      <c r="K292" s="530"/>
      <c r="L292" s="718"/>
      <c r="M292" s="690"/>
      <c r="N292" s="45" t="s">
        <v>53</v>
      </c>
      <c r="O292" s="137">
        <v>0</v>
      </c>
      <c r="P292" s="137">
        <v>0</v>
      </c>
      <c r="Q292" s="137">
        <v>0</v>
      </c>
      <c r="R292" s="138">
        <v>0</v>
      </c>
      <c r="S292" s="84">
        <f>SUM(O292:O292)*M291</f>
        <v>0</v>
      </c>
      <c r="T292" s="85">
        <f>SUM(P292:P292)*M291</f>
        <v>0</v>
      </c>
      <c r="U292" s="85">
        <f>SUM(Q292:Q292)*M291</f>
        <v>0</v>
      </c>
      <c r="V292" s="85">
        <f>SUM(R292:R292)*M291</f>
        <v>0</v>
      </c>
      <c r="W292" s="86">
        <f t="shared" si="201"/>
        <v>0</v>
      </c>
      <c r="X292" s="461"/>
      <c r="Y292" s="300"/>
      <c r="Z292" s="462"/>
      <c r="AA292" s="293"/>
      <c r="AB292" s="293"/>
      <c r="AC292" s="507"/>
      <c r="AD292" s="540"/>
      <c r="AE292" s="279"/>
      <c r="AF292" s="279"/>
      <c r="AG292" s="275"/>
      <c r="AH292" s="305"/>
      <c r="AI292" s="1395"/>
      <c r="AJ292" s="167"/>
      <c r="AK292" s="245"/>
      <c r="AL292" s="245"/>
      <c r="AM292" s="245"/>
      <c r="AN292" s="245"/>
      <c r="AO292" s="168"/>
    </row>
    <row r="293" spans="1:41" ht="39.950000000000003" customHeight="1" x14ac:dyDescent="0.2">
      <c r="A293" s="796"/>
      <c r="B293" s="284"/>
      <c r="C293" s="737"/>
      <c r="D293" s="692"/>
      <c r="E293" s="703"/>
      <c r="F293" s="689"/>
      <c r="G293" s="719" t="s">
        <v>603</v>
      </c>
      <c r="H293" s="768">
        <v>40</v>
      </c>
      <c r="I293" s="693" t="s">
        <v>604</v>
      </c>
      <c r="J293" s="693" t="s">
        <v>526</v>
      </c>
      <c r="K293" s="528">
        <v>0</v>
      </c>
      <c r="L293" s="770" t="s">
        <v>690</v>
      </c>
      <c r="M293" s="524">
        <v>1</v>
      </c>
      <c r="N293" s="14" t="s">
        <v>49</v>
      </c>
      <c r="O293" s="15">
        <v>0.1</v>
      </c>
      <c r="P293" s="16">
        <v>0.3</v>
      </c>
      <c r="Q293" s="16">
        <v>0.6</v>
      </c>
      <c r="R293" s="18">
        <v>1</v>
      </c>
      <c r="S293" s="19">
        <f>SUM(O293:O293)*M293</f>
        <v>0.1</v>
      </c>
      <c r="T293" s="20">
        <f>SUM(P293:P293)*M293</f>
        <v>0.3</v>
      </c>
      <c r="U293" s="20">
        <f>SUM(Q293:Q293)*M293</f>
        <v>0.6</v>
      </c>
      <c r="V293" s="20">
        <f>SUM(R293:R293)*M293</f>
        <v>1</v>
      </c>
      <c r="W293" s="21">
        <f t="shared" si="201"/>
        <v>1</v>
      </c>
      <c r="X293" s="294">
        <f>+S294</f>
        <v>0</v>
      </c>
      <c r="Y293" s="296">
        <f>+T294</f>
        <v>0</v>
      </c>
      <c r="Z293" s="298">
        <f>+U294</f>
        <v>0</v>
      </c>
      <c r="AA293" s="291">
        <f>+V294</f>
        <v>0</v>
      </c>
      <c r="AB293" s="291">
        <f>+W294</f>
        <v>0</v>
      </c>
      <c r="AC293" s="507"/>
      <c r="AD293" s="684" t="s">
        <v>605</v>
      </c>
      <c r="AE293" s="277" t="str">
        <f t="shared" ref="AE293" si="206">+IF(O294&gt;O293,"SUPERADA",IF(O294=O293,"EQUILIBRADA",IF(O294&lt;O293,"PARA MEJORAR")))</f>
        <v>PARA MEJORAR</v>
      </c>
      <c r="AF293" s="277" t="str">
        <f>IF(COUNTIF(AE293:AE294,"PARA MEJORAR")&gt;=1,"PARA MEJORAR","BIEN")</f>
        <v>PARA MEJORAR</v>
      </c>
      <c r="AG293" s="275"/>
      <c r="AH293" s="305"/>
      <c r="AI293" s="1395"/>
      <c r="AJ293" s="164"/>
      <c r="AK293" s="165"/>
      <c r="AL293" s="165"/>
      <c r="AM293" s="165"/>
      <c r="AN293" s="165"/>
      <c r="AO293" s="166"/>
    </row>
    <row r="294" spans="1:41" ht="39.950000000000003" customHeight="1" thickBot="1" x14ac:dyDescent="0.25">
      <c r="A294" s="796"/>
      <c r="B294" s="284"/>
      <c r="C294" s="737"/>
      <c r="D294" s="692"/>
      <c r="E294" s="703"/>
      <c r="F294" s="722"/>
      <c r="G294" s="720"/>
      <c r="H294" s="769"/>
      <c r="I294" s="695"/>
      <c r="J294" s="695"/>
      <c r="K294" s="530"/>
      <c r="L294" s="842"/>
      <c r="M294" s="690"/>
      <c r="N294" s="45" t="s">
        <v>53</v>
      </c>
      <c r="O294" s="46">
        <v>0</v>
      </c>
      <c r="P294" s="47">
        <v>0</v>
      </c>
      <c r="Q294" s="47">
        <v>0</v>
      </c>
      <c r="R294" s="59">
        <v>0</v>
      </c>
      <c r="S294" s="48">
        <f>SUM(O294:O294)*M293</f>
        <v>0</v>
      </c>
      <c r="T294" s="49">
        <f>SUM(P294:P294)*M293</f>
        <v>0</v>
      </c>
      <c r="U294" s="49">
        <f>SUM(Q294:Q294)*M293</f>
        <v>0</v>
      </c>
      <c r="V294" s="49">
        <f>SUM(R294:R294)*M293</f>
        <v>0</v>
      </c>
      <c r="W294" s="50">
        <f t="shared" si="201"/>
        <v>0</v>
      </c>
      <c r="X294" s="461"/>
      <c r="Y294" s="300"/>
      <c r="Z294" s="462"/>
      <c r="AA294" s="293"/>
      <c r="AB294" s="293"/>
      <c r="AC294" s="507"/>
      <c r="AD294" s="713"/>
      <c r="AE294" s="279"/>
      <c r="AF294" s="278"/>
      <c r="AG294" s="275"/>
      <c r="AH294" s="305"/>
      <c r="AI294" s="1395"/>
      <c r="AJ294" s="167"/>
      <c r="AK294" s="245"/>
      <c r="AL294" s="245"/>
      <c r="AM294" s="245"/>
      <c r="AN294" s="245"/>
      <c r="AO294" s="168"/>
    </row>
    <row r="295" spans="1:41" ht="39.950000000000003" customHeight="1" x14ac:dyDescent="0.2">
      <c r="A295" s="796"/>
      <c r="B295" s="284"/>
      <c r="C295" s="737"/>
      <c r="D295" s="692"/>
      <c r="E295" s="702">
        <v>24</v>
      </c>
      <c r="F295" s="688" t="s">
        <v>606</v>
      </c>
      <c r="G295" s="723" t="s">
        <v>607</v>
      </c>
      <c r="H295" s="531">
        <v>41</v>
      </c>
      <c r="I295" s="733" t="s">
        <v>608</v>
      </c>
      <c r="J295" s="733" t="s">
        <v>526</v>
      </c>
      <c r="K295" s="528">
        <v>0</v>
      </c>
      <c r="L295" s="770" t="s">
        <v>691</v>
      </c>
      <c r="M295" s="524">
        <v>0.5</v>
      </c>
      <c r="N295" s="14" t="s">
        <v>49</v>
      </c>
      <c r="O295" s="15">
        <v>0</v>
      </c>
      <c r="P295" s="16">
        <v>0.1</v>
      </c>
      <c r="Q295" s="16">
        <v>0.5</v>
      </c>
      <c r="R295" s="18">
        <v>1</v>
      </c>
      <c r="S295" s="19">
        <f>SUM(O295:O295)*M295</f>
        <v>0</v>
      </c>
      <c r="T295" s="20">
        <f>SUM(P295:P295)*M295</f>
        <v>0.05</v>
      </c>
      <c r="U295" s="20">
        <f>SUM(Q295:Q295)*M295</f>
        <v>0.25</v>
      </c>
      <c r="V295" s="20">
        <f>SUM(R295:R295)*M295</f>
        <v>0.5</v>
      </c>
      <c r="W295" s="21">
        <f t="shared" ref="W295:W296" si="207">MAX(S295:V295)</f>
        <v>0.5</v>
      </c>
      <c r="X295" s="294">
        <f>+S296+S298</f>
        <v>0</v>
      </c>
      <c r="Y295" s="296">
        <f>+T296+T298</f>
        <v>0</v>
      </c>
      <c r="Z295" s="298">
        <f>+U296+U298</f>
        <v>0</v>
      </c>
      <c r="AA295" s="291">
        <f>+V296+V298</f>
        <v>0</v>
      </c>
      <c r="AB295" s="480">
        <f>+W296+W298</f>
        <v>0</v>
      </c>
      <c r="AC295" s="507"/>
      <c r="AD295" s="684"/>
      <c r="AE295" s="277" t="str">
        <f t="shared" ref="AE295" si="208">+IF(O296&gt;O295,"SUPERADA",IF(O296=O295,"EQUILIBRADA",IF(O296&lt;O295,"PARA MEJORAR")))</f>
        <v>EQUILIBRADA</v>
      </c>
      <c r="AF295" s="176"/>
      <c r="AG295" s="275"/>
      <c r="AH295" s="305"/>
      <c r="AI295" s="1395"/>
      <c r="AJ295" s="167"/>
      <c r="AK295" s="245"/>
      <c r="AL295" s="245"/>
      <c r="AM295" s="245"/>
      <c r="AN295" s="245"/>
      <c r="AO295" s="168"/>
    </row>
    <row r="296" spans="1:41" ht="39.950000000000003" customHeight="1" thickBot="1" x14ac:dyDescent="0.25">
      <c r="A296" s="796"/>
      <c r="B296" s="284"/>
      <c r="C296" s="737"/>
      <c r="D296" s="692"/>
      <c r="E296" s="703"/>
      <c r="F296" s="689"/>
      <c r="G296" s="724"/>
      <c r="H296" s="532"/>
      <c r="I296" s="734"/>
      <c r="J296" s="734"/>
      <c r="K296" s="529"/>
      <c r="L296" s="771"/>
      <c r="M296" s="525"/>
      <c r="N296" s="23" t="s">
        <v>53</v>
      </c>
      <c r="O296" s="24">
        <v>0</v>
      </c>
      <c r="P296" s="25">
        <v>0</v>
      </c>
      <c r="Q296" s="25">
        <v>0</v>
      </c>
      <c r="R296" s="56">
        <v>0</v>
      </c>
      <c r="S296" s="84">
        <f>SUM(O296:O296)*M295</f>
        <v>0</v>
      </c>
      <c r="T296" s="85">
        <f>SUM(P296:P296)*M295</f>
        <v>0</v>
      </c>
      <c r="U296" s="85">
        <f>SUM(Q296:Q296)*M295</f>
        <v>0</v>
      </c>
      <c r="V296" s="85">
        <f>SUM(R296:R296)*M295</f>
        <v>0</v>
      </c>
      <c r="W296" s="171">
        <f t="shared" si="207"/>
        <v>0</v>
      </c>
      <c r="X296" s="295"/>
      <c r="Y296" s="297"/>
      <c r="Z296" s="299"/>
      <c r="AA296" s="292"/>
      <c r="AB296" s="481"/>
      <c r="AC296" s="507"/>
      <c r="AD296" s="713"/>
      <c r="AE296" s="279"/>
      <c r="AF296" s="176"/>
      <c r="AG296" s="275"/>
      <c r="AH296" s="305"/>
      <c r="AI296" s="1395"/>
      <c r="AJ296" s="167"/>
      <c r="AK296" s="245"/>
      <c r="AL296" s="245"/>
      <c r="AM296" s="245"/>
      <c r="AN296" s="245"/>
      <c r="AO296" s="168"/>
    </row>
    <row r="297" spans="1:41" ht="39.950000000000003" customHeight="1" x14ac:dyDescent="0.2">
      <c r="A297" s="796"/>
      <c r="B297" s="284"/>
      <c r="C297" s="737"/>
      <c r="D297" s="692"/>
      <c r="E297" s="703"/>
      <c r="F297" s="689"/>
      <c r="G297" s="724"/>
      <c r="H297" s="532"/>
      <c r="I297" s="734"/>
      <c r="J297" s="734"/>
      <c r="K297" s="529"/>
      <c r="L297" s="716" t="s">
        <v>692</v>
      </c>
      <c r="M297" s="526">
        <v>0.5</v>
      </c>
      <c r="N297" s="44" t="s">
        <v>49</v>
      </c>
      <c r="O297" s="90">
        <v>0.3</v>
      </c>
      <c r="P297" s="66">
        <v>0.6</v>
      </c>
      <c r="Q297" s="66">
        <v>0.8</v>
      </c>
      <c r="R297" s="67">
        <v>1</v>
      </c>
      <c r="S297" s="61">
        <f>SUM(O297:O297)*M297</f>
        <v>0.15</v>
      </c>
      <c r="T297" s="62">
        <f>SUM(P297:P297)*M297</f>
        <v>0.3</v>
      </c>
      <c r="U297" s="62">
        <f>SUM(Q297:Q297)*M297</f>
        <v>0.4</v>
      </c>
      <c r="V297" s="62">
        <f>SUM(R297:R297)*M297</f>
        <v>0.5</v>
      </c>
      <c r="W297" s="63">
        <f t="shared" si="201"/>
        <v>0.5</v>
      </c>
      <c r="X297" s="295"/>
      <c r="Y297" s="297"/>
      <c r="Z297" s="299"/>
      <c r="AA297" s="292"/>
      <c r="AB297" s="481"/>
      <c r="AC297" s="507"/>
      <c r="AD297" s="713"/>
      <c r="AE297" s="277" t="str">
        <f t="shared" ref="AE297" si="209">+IF(O298&gt;O297,"SUPERADA",IF(O298=O297,"EQUILIBRADA",IF(O298&lt;O297,"PARA MEJORAR")))</f>
        <v>PARA MEJORAR</v>
      </c>
      <c r="AF297" s="278"/>
      <c r="AG297" s="275"/>
      <c r="AH297" s="305"/>
      <c r="AI297" s="1395"/>
      <c r="AJ297" s="167"/>
      <c r="AK297" s="245"/>
      <c r="AL297" s="245"/>
      <c r="AM297" s="245"/>
      <c r="AN297" s="245"/>
      <c r="AO297" s="168"/>
    </row>
    <row r="298" spans="1:41" ht="39.950000000000003" customHeight="1" thickBot="1" x14ac:dyDescent="0.25">
      <c r="A298" s="796"/>
      <c r="B298" s="284"/>
      <c r="C298" s="737"/>
      <c r="D298" s="692"/>
      <c r="E298" s="703"/>
      <c r="F298" s="689"/>
      <c r="G298" s="724"/>
      <c r="H298" s="533"/>
      <c r="I298" s="735"/>
      <c r="J298" s="735"/>
      <c r="K298" s="530"/>
      <c r="L298" s="715"/>
      <c r="M298" s="539"/>
      <c r="N298" s="45" t="s">
        <v>53</v>
      </c>
      <c r="O298" s="46">
        <v>0</v>
      </c>
      <c r="P298" s="47">
        <v>0</v>
      </c>
      <c r="Q298" s="47">
        <v>0</v>
      </c>
      <c r="R298" s="59">
        <v>0</v>
      </c>
      <c r="S298" s="48">
        <f>SUM(O298:O298)*M297</f>
        <v>0</v>
      </c>
      <c r="T298" s="49">
        <f>SUM(P298:P298)*M297</f>
        <v>0</v>
      </c>
      <c r="U298" s="49">
        <f>SUM(Q298:Q298)*M297</f>
        <v>0</v>
      </c>
      <c r="V298" s="49">
        <f>SUM(R298:R298)*M297</f>
        <v>0</v>
      </c>
      <c r="W298" s="50">
        <f>MAX(S298:V298)</f>
        <v>0</v>
      </c>
      <c r="X298" s="461"/>
      <c r="Y298" s="300"/>
      <c r="Z298" s="462"/>
      <c r="AA298" s="293"/>
      <c r="AB298" s="482"/>
      <c r="AC298" s="507"/>
      <c r="AD298" s="540"/>
      <c r="AE298" s="279"/>
      <c r="AF298" s="278"/>
      <c r="AG298" s="275"/>
      <c r="AH298" s="305"/>
      <c r="AI298" s="1395"/>
      <c r="AJ298" s="167"/>
      <c r="AK298" s="245"/>
      <c r="AL298" s="245"/>
      <c r="AM298" s="245"/>
      <c r="AN298" s="245"/>
      <c r="AO298" s="168"/>
    </row>
    <row r="299" spans="1:41" ht="39.950000000000003" customHeight="1" x14ac:dyDescent="0.2">
      <c r="A299" s="796"/>
      <c r="B299" s="284"/>
      <c r="C299" s="737"/>
      <c r="D299" s="692"/>
      <c r="E299" s="703"/>
      <c r="F299" s="689"/>
      <c r="G299" s="723" t="s">
        <v>609</v>
      </c>
      <c r="H299" s="755">
        <v>42</v>
      </c>
      <c r="I299" s="733" t="s">
        <v>610</v>
      </c>
      <c r="J299" s="733" t="s">
        <v>526</v>
      </c>
      <c r="K299" s="528">
        <v>0</v>
      </c>
      <c r="L299" s="696" t="s">
        <v>611</v>
      </c>
      <c r="M299" s="524">
        <v>0.2</v>
      </c>
      <c r="N299" s="14" t="s">
        <v>49</v>
      </c>
      <c r="O299" s="16">
        <v>0.25</v>
      </c>
      <c r="P299" s="16">
        <v>0.5</v>
      </c>
      <c r="Q299" s="16">
        <v>0.75</v>
      </c>
      <c r="R299" s="36">
        <v>1</v>
      </c>
      <c r="S299" s="37">
        <f>SUM(O299:O299)*M299</f>
        <v>0.05</v>
      </c>
      <c r="T299" s="38">
        <f>SUM(P299:P299)*M299</f>
        <v>0.1</v>
      </c>
      <c r="U299" s="38">
        <f>SUM(Q299:Q299)*M299</f>
        <v>0.15000000000000002</v>
      </c>
      <c r="V299" s="38">
        <f>SUM(R299:R299)*M299</f>
        <v>0.2</v>
      </c>
      <c r="W299" s="52">
        <f t="shared" si="201"/>
        <v>0.2</v>
      </c>
      <c r="X299" s="294">
        <f>+S300+S302</f>
        <v>0</v>
      </c>
      <c r="Y299" s="296">
        <f>+T300+T302</f>
        <v>0</v>
      </c>
      <c r="Z299" s="298">
        <f>+U300+U302</f>
        <v>0</v>
      </c>
      <c r="AA299" s="291">
        <f>+V300+V302</f>
        <v>0</v>
      </c>
      <c r="AB299" s="291">
        <f>+W300+W302</f>
        <v>0</v>
      </c>
      <c r="AC299" s="507"/>
      <c r="AD299" s="684" t="s">
        <v>612</v>
      </c>
      <c r="AE299" s="277" t="str">
        <f t="shared" ref="AE299" si="210">+IF(O300&gt;O299,"SUPERADA",IF(O300=O299,"EQUILIBRADA",IF(O300&lt;O299,"PARA MEJORAR")))</f>
        <v>PARA MEJORAR</v>
      </c>
      <c r="AF299" s="277" t="str">
        <f>IF(COUNTIF(AE299:AE302,"PARA MEJORAR")&gt;=1,"PARA MEJORAR","BIEN")</f>
        <v>PARA MEJORAR</v>
      </c>
      <c r="AG299" s="275"/>
      <c r="AH299" s="305"/>
      <c r="AI299" s="1395"/>
      <c r="AJ299" s="164"/>
      <c r="AK299" s="165"/>
      <c r="AL299" s="165"/>
      <c r="AM299" s="165"/>
      <c r="AN299" s="165"/>
      <c r="AO299" s="166"/>
    </row>
    <row r="300" spans="1:41" ht="39.950000000000003" customHeight="1" thickBot="1" x14ac:dyDescent="0.25">
      <c r="A300" s="796"/>
      <c r="B300" s="284"/>
      <c r="C300" s="737"/>
      <c r="D300" s="692"/>
      <c r="E300" s="703"/>
      <c r="F300" s="689"/>
      <c r="G300" s="724"/>
      <c r="H300" s="765"/>
      <c r="I300" s="734"/>
      <c r="J300" s="734"/>
      <c r="K300" s="529"/>
      <c r="L300" s="683"/>
      <c r="M300" s="525"/>
      <c r="N300" s="23" t="s">
        <v>53</v>
      </c>
      <c r="O300" s="25">
        <v>0</v>
      </c>
      <c r="P300" s="25">
        <v>0</v>
      </c>
      <c r="Q300" s="25">
        <v>0</v>
      </c>
      <c r="R300" s="56">
        <v>0</v>
      </c>
      <c r="S300" s="26">
        <f>SUM(O300:O300)*M299</f>
        <v>0</v>
      </c>
      <c r="T300" s="27">
        <f>SUM(P300:P300)*M299</f>
        <v>0</v>
      </c>
      <c r="U300" s="27">
        <f>SUM(Q300:Q300)*M299</f>
        <v>0</v>
      </c>
      <c r="V300" s="27">
        <f>SUM(R300:R300)*M299</f>
        <v>0</v>
      </c>
      <c r="W300" s="54">
        <f t="shared" si="201"/>
        <v>0</v>
      </c>
      <c r="X300" s="295"/>
      <c r="Y300" s="297"/>
      <c r="Z300" s="299"/>
      <c r="AA300" s="292"/>
      <c r="AB300" s="292"/>
      <c r="AC300" s="507"/>
      <c r="AD300" s="538"/>
      <c r="AE300" s="279"/>
      <c r="AF300" s="278"/>
      <c r="AG300" s="275"/>
      <c r="AH300" s="305"/>
      <c r="AI300" s="1395"/>
      <c r="AJ300" s="167"/>
      <c r="AK300" s="245"/>
      <c r="AL300" s="245"/>
      <c r="AM300" s="245"/>
      <c r="AN300" s="245"/>
      <c r="AO300" s="168"/>
    </row>
    <row r="301" spans="1:41" ht="39.950000000000003" customHeight="1" x14ac:dyDescent="0.2">
      <c r="A301" s="796"/>
      <c r="B301" s="284"/>
      <c r="C301" s="737"/>
      <c r="D301" s="692"/>
      <c r="E301" s="703"/>
      <c r="F301" s="689"/>
      <c r="G301" s="724"/>
      <c r="H301" s="765"/>
      <c r="I301" s="734"/>
      <c r="J301" s="734"/>
      <c r="K301" s="529"/>
      <c r="L301" s="683" t="s">
        <v>613</v>
      </c>
      <c r="M301" s="526">
        <v>0.8</v>
      </c>
      <c r="N301" s="44" t="s">
        <v>49</v>
      </c>
      <c r="O301" s="66">
        <v>0.25</v>
      </c>
      <c r="P301" s="66">
        <v>0.5</v>
      </c>
      <c r="Q301" s="66">
        <v>0.75</v>
      </c>
      <c r="R301" s="67">
        <v>1</v>
      </c>
      <c r="S301" s="61">
        <f>SUM(O301:O301)*M301</f>
        <v>0.2</v>
      </c>
      <c r="T301" s="62">
        <f>SUM(P301:P301)*M301</f>
        <v>0.4</v>
      </c>
      <c r="U301" s="62">
        <f>SUM(Q301:Q301)*M301</f>
        <v>0.60000000000000009</v>
      </c>
      <c r="V301" s="62">
        <f>SUM(R301:R301)*M301</f>
        <v>0.8</v>
      </c>
      <c r="W301" s="68">
        <f t="shared" si="201"/>
        <v>0.8</v>
      </c>
      <c r="X301" s="295"/>
      <c r="Y301" s="297"/>
      <c r="Z301" s="299"/>
      <c r="AA301" s="292"/>
      <c r="AB301" s="292"/>
      <c r="AC301" s="507"/>
      <c r="AD301" s="684" t="s">
        <v>612</v>
      </c>
      <c r="AE301" s="277" t="str">
        <f t="shared" ref="AE301" si="211">+IF(O302&gt;O301,"SUPERADA",IF(O302=O301,"EQUILIBRADA",IF(O302&lt;O301,"PARA MEJORAR")))</f>
        <v>PARA MEJORAR</v>
      </c>
      <c r="AF301" s="278"/>
      <c r="AG301" s="275"/>
      <c r="AH301" s="305"/>
      <c r="AI301" s="1395"/>
      <c r="AJ301" s="167"/>
      <c r="AK301" s="245"/>
      <c r="AL301" s="245"/>
      <c r="AM301" s="245"/>
      <c r="AN301" s="245"/>
      <c r="AO301" s="168"/>
    </row>
    <row r="302" spans="1:41" ht="39.950000000000003" customHeight="1" thickBot="1" x14ac:dyDescent="0.25">
      <c r="A302" s="796"/>
      <c r="B302" s="284"/>
      <c r="C302" s="759"/>
      <c r="D302" s="692"/>
      <c r="E302" s="738"/>
      <c r="F302" s="722"/>
      <c r="G302" s="724"/>
      <c r="H302" s="765"/>
      <c r="I302" s="734"/>
      <c r="J302" s="734"/>
      <c r="K302" s="529"/>
      <c r="L302" s="716"/>
      <c r="M302" s="539"/>
      <c r="N302" s="136" t="s">
        <v>53</v>
      </c>
      <c r="O302" s="47">
        <v>0</v>
      </c>
      <c r="P302" s="47">
        <v>0</v>
      </c>
      <c r="Q302" s="47">
        <v>0</v>
      </c>
      <c r="R302" s="59">
        <v>0</v>
      </c>
      <c r="S302" s="84">
        <f>SUM(O302:O302)*M301</f>
        <v>0</v>
      </c>
      <c r="T302" s="85">
        <f>SUM(P302:P302)*M301</f>
        <v>0</v>
      </c>
      <c r="U302" s="85">
        <f>SUM(Q302:Q302)*M301</f>
        <v>0</v>
      </c>
      <c r="V302" s="85">
        <f>SUM(R302:R302)*M301</f>
        <v>0</v>
      </c>
      <c r="W302" s="86">
        <f t="shared" si="201"/>
        <v>0</v>
      </c>
      <c r="X302" s="461"/>
      <c r="Y302" s="300"/>
      <c r="Z302" s="462"/>
      <c r="AA302" s="293"/>
      <c r="AB302" s="293"/>
      <c r="AC302" s="507"/>
      <c r="AD302" s="538"/>
      <c r="AE302" s="279"/>
      <c r="AF302" s="279"/>
      <c r="AG302" s="276"/>
      <c r="AH302" s="305"/>
      <c r="AI302" s="1395"/>
      <c r="AJ302" s="167"/>
      <c r="AK302" s="245"/>
      <c r="AL302" s="245"/>
      <c r="AM302" s="245"/>
      <c r="AN302" s="245"/>
      <c r="AO302" s="168"/>
    </row>
    <row r="303" spans="1:41" ht="39.950000000000003" customHeight="1" x14ac:dyDescent="0.2">
      <c r="A303" s="796"/>
      <c r="B303" s="284"/>
      <c r="C303" s="737">
        <v>21</v>
      </c>
      <c r="D303" s="691" t="s">
        <v>614</v>
      </c>
      <c r="E303" s="702">
        <v>25</v>
      </c>
      <c r="F303" s="691" t="s">
        <v>615</v>
      </c>
      <c r="G303" s="723" t="s">
        <v>616</v>
      </c>
      <c r="H303" s="755">
        <v>43</v>
      </c>
      <c r="I303" s="733" t="s">
        <v>608</v>
      </c>
      <c r="J303" s="733" t="s">
        <v>526</v>
      </c>
      <c r="K303" s="528">
        <v>0</v>
      </c>
      <c r="L303" s="696" t="s">
        <v>617</v>
      </c>
      <c r="M303" s="524">
        <v>0.35</v>
      </c>
      <c r="N303" s="14" t="s">
        <v>49</v>
      </c>
      <c r="O303" s="16">
        <v>0.1</v>
      </c>
      <c r="P303" s="16">
        <v>0.3</v>
      </c>
      <c r="Q303" s="34">
        <v>0.6</v>
      </c>
      <c r="R303" s="36">
        <v>1</v>
      </c>
      <c r="S303" s="19">
        <f>SUM(O303:O303)*M303</f>
        <v>3.4999999999999996E-2</v>
      </c>
      <c r="T303" s="20">
        <f>SUM(P303:P303)*M303</f>
        <v>0.105</v>
      </c>
      <c r="U303" s="20">
        <f>SUM(Q303:Q303)*M303</f>
        <v>0.21</v>
      </c>
      <c r="V303" s="20">
        <f>SUM(R303:R303)*M303</f>
        <v>0.35</v>
      </c>
      <c r="W303" s="70">
        <f t="shared" si="201"/>
        <v>0.35</v>
      </c>
      <c r="X303" s="294">
        <f>+S304+S310+S312+S314+S306+S308</f>
        <v>0</v>
      </c>
      <c r="Y303" s="296">
        <f>+T304+T310+T312+T314+T306+T308</f>
        <v>0</v>
      </c>
      <c r="Z303" s="298">
        <f>+U304+U310+U312+U314+U306+U308</f>
        <v>0</v>
      </c>
      <c r="AA303" s="291">
        <f>+V304+V310+V312+V314+V306+V308</f>
        <v>0</v>
      </c>
      <c r="AB303" s="291">
        <f>+W304+W310+W312+W314+W306+W308</f>
        <v>0</v>
      </c>
      <c r="AC303" s="507"/>
      <c r="AD303" s="684" t="s">
        <v>618</v>
      </c>
      <c r="AE303" s="277" t="str">
        <f t="shared" ref="AE303" si="212">+IF(O304&gt;O303,"SUPERADA",IF(O304=O303,"EQUILIBRADA",IF(O304&lt;O303,"PARA MEJORAR")))</f>
        <v>PARA MEJORAR</v>
      </c>
      <c r="AF303" s="277" t="str">
        <f>IF(COUNTIF(AE303:AE314,"PARA MEJORAR")&gt;=1,"PARA MEJORAR","BIEN")</f>
        <v>PARA MEJORAR</v>
      </c>
      <c r="AG303" s="274" t="str">
        <f>IF(COUNTIF(AF303:AF314,"PARA MEJORAR")&gt;=1,"PARA MEJORAR","BIEN")</f>
        <v>PARA MEJORAR</v>
      </c>
      <c r="AH303" s="305"/>
      <c r="AI303" s="1395"/>
      <c r="AJ303" s="164"/>
      <c r="AK303" s="165"/>
      <c r="AL303" s="165"/>
      <c r="AM303" s="165"/>
      <c r="AN303" s="165"/>
      <c r="AO303" s="166"/>
    </row>
    <row r="304" spans="1:41" ht="39.950000000000003" customHeight="1" thickBot="1" x14ac:dyDescent="0.25">
      <c r="A304" s="796"/>
      <c r="B304" s="284"/>
      <c r="C304" s="737"/>
      <c r="D304" s="692"/>
      <c r="E304" s="703"/>
      <c r="F304" s="692"/>
      <c r="G304" s="724"/>
      <c r="H304" s="765"/>
      <c r="I304" s="734"/>
      <c r="J304" s="734"/>
      <c r="K304" s="529"/>
      <c r="L304" s="683"/>
      <c r="M304" s="525"/>
      <c r="N304" s="23" t="s">
        <v>53</v>
      </c>
      <c r="O304" s="25">
        <v>0</v>
      </c>
      <c r="P304" s="25">
        <v>0</v>
      </c>
      <c r="Q304" s="25">
        <v>0</v>
      </c>
      <c r="R304" s="56">
        <v>0</v>
      </c>
      <c r="S304" s="26">
        <f>SUM(O304:O304)*M303</f>
        <v>0</v>
      </c>
      <c r="T304" s="27">
        <f>SUM(P304:P304)*M303</f>
        <v>0</v>
      </c>
      <c r="U304" s="27">
        <f>SUM(Q304:Q304)*M303</f>
        <v>0</v>
      </c>
      <c r="V304" s="27">
        <f>SUM(R304:R304)*M303</f>
        <v>0</v>
      </c>
      <c r="W304" s="54">
        <f t="shared" si="201"/>
        <v>0</v>
      </c>
      <c r="X304" s="295"/>
      <c r="Y304" s="297"/>
      <c r="Z304" s="299"/>
      <c r="AA304" s="292"/>
      <c r="AB304" s="292"/>
      <c r="AC304" s="507"/>
      <c r="AD304" s="538"/>
      <c r="AE304" s="279"/>
      <c r="AF304" s="278"/>
      <c r="AG304" s="275"/>
      <c r="AH304" s="305"/>
      <c r="AI304" s="1395"/>
      <c r="AJ304" s="167"/>
      <c r="AK304" s="245"/>
      <c r="AL304" s="245"/>
      <c r="AM304" s="245"/>
      <c r="AN304" s="245"/>
      <c r="AO304" s="168"/>
    </row>
    <row r="305" spans="1:41" ht="39.950000000000003" customHeight="1" x14ac:dyDescent="0.2">
      <c r="A305" s="796"/>
      <c r="B305" s="284"/>
      <c r="C305" s="737"/>
      <c r="D305" s="692"/>
      <c r="E305" s="703"/>
      <c r="F305" s="692"/>
      <c r="G305" s="724"/>
      <c r="H305" s="765"/>
      <c r="I305" s="734"/>
      <c r="J305" s="734"/>
      <c r="K305" s="529"/>
      <c r="L305" s="715" t="s">
        <v>619</v>
      </c>
      <c r="M305" s="526">
        <v>0.25</v>
      </c>
      <c r="N305" s="44" t="s">
        <v>49</v>
      </c>
      <c r="O305" s="66">
        <v>0</v>
      </c>
      <c r="P305" s="66">
        <v>0.1</v>
      </c>
      <c r="Q305" s="66">
        <v>0.35</v>
      </c>
      <c r="R305" s="67">
        <v>1</v>
      </c>
      <c r="S305" s="61">
        <f>SUM(O305:O305)*M305</f>
        <v>0</v>
      </c>
      <c r="T305" s="62">
        <f>SUM(P305:P305)*M305</f>
        <v>2.5000000000000001E-2</v>
      </c>
      <c r="U305" s="62">
        <f>SUM(Q305:Q305)*M305</f>
        <v>8.7499999999999994E-2</v>
      </c>
      <c r="V305" s="62">
        <f>SUM(R305:R305)*M305</f>
        <v>0.25</v>
      </c>
      <c r="W305" s="68">
        <f t="shared" si="201"/>
        <v>0.25</v>
      </c>
      <c r="X305" s="295"/>
      <c r="Y305" s="297"/>
      <c r="Z305" s="299"/>
      <c r="AA305" s="292"/>
      <c r="AB305" s="292"/>
      <c r="AC305" s="507"/>
      <c r="AD305" s="537" t="s">
        <v>620</v>
      </c>
      <c r="AE305" s="277" t="str">
        <f t="shared" ref="AE305" si="213">+IF(O306&gt;O305,"SUPERADA",IF(O306=O305,"EQUILIBRADA",IF(O306&lt;O305,"PARA MEJORAR")))</f>
        <v>EQUILIBRADA</v>
      </c>
      <c r="AF305" s="278"/>
      <c r="AG305" s="275"/>
      <c r="AH305" s="305"/>
      <c r="AI305" s="1395"/>
      <c r="AJ305" s="167"/>
      <c r="AK305" s="245"/>
      <c r="AL305" s="245"/>
      <c r="AM305" s="245"/>
      <c r="AN305" s="245"/>
      <c r="AO305" s="168"/>
    </row>
    <row r="306" spans="1:41" ht="39.950000000000003" customHeight="1" thickBot="1" x14ac:dyDescent="0.25">
      <c r="A306" s="796"/>
      <c r="B306" s="284"/>
      <c r="C306" s="737"/>
      <c r="D306" s="692"/>
      <c r="E306" s="703"/>
      <c r="F306" s="692"/>
      <c r="G306" s="724"/>
      <c r="H306" s="765"/>
      <c r="I306" s="734"/>
      <c r="J306" s="734"/>
      <c r="K306" s="529"/>
      <c r="L306" s="715"/>
      <c r="M306" s="525"/>
      <c r="N306" s="23" t="s">
        <v>53</v>
      </c>
      <c r="O306" s="25">
        <v>0</v>
      </c>
      <c r="P306" s="25">
        <v>0</v>
      </c>
      <c r="Q306" s="25">
        <v>0</v>
      </c>
      <c r="R306" s="56">
        <v>0</v>
      </c>
      <c r="S306" s="26">
        <f>SUM(O306:O306)*M305</f>
        <v>0</v>
      </c>
      <c r="T306" s="27">
        <f>SUM(P306:P306)*M305</f>
        <v>0</v>
      </c>
      <c r="U306" s="27">
        <f>SUM(Q306:Q306)*M305</f>
        <v>0</v>
      </c>
      <c r="V306" s="27">
        <f>SUM(R306:R306)*M305</f>
        <v>0</v>
      </c>
      <c r="W306" s="54">
        <f t="shared" si="201"/>
        <v>0</v>
      </c>
      <c r="X306" s="295"/>
      <c r="Y306" s="297"/>
      <c r="Z306" s="299"/>
      <c r="AA306" s="292"/>
      <c r="AB306" s="292"/>
      <c r="AC306" s="507"/>
      <c r="AD306" s="538"/>
      <c r="AE306" s="279"/>
      <c r="AF306" s="278"/>
      <c r="AG306" s="275"/>
      <c r="AH306" s="305"/>
      <c r="AI306" s="1395"/>
      <c r="AJ306" s="167"/>
      <c r="AK306" s="245"/>
      <c r="AL306" s="245"/>
      <c r="AM306" s="245"/>
      <c r="AN306" s="245"/>
      <c r="AO306" s="168"/>
    </row>
    <row r="307" spans="1:41" ht="39.950000000000003" customHeight="1" x14ac:dyDescent="0.2">
      <c r="A307" s="796"/>
      <c r="B307" s="284"/>
      <c r="C307" s="737"/>
      <c r="D307" s="692"/>
      <c r="E307" s="703"/>
      <c r="F307" s="692"/>
      <c r="G307" s="724"/>
      <c r="H307" s="765"/>
      <c r="I307" s="734"/>
      <c r="J307" s="734"/>
      <c r="K307" s="529"/>
      <c r="L307" s="683" t="s">
        <v>621</v>
      </c>
      <c r="M307" s="526">
        <v>0.15</v>
      </c>
      <c r="N307" s="44" t="s">
        <v>49</v>
      </c>
      <c r="O307" s="66">
        <v>0.15</v>
      </c>
      <c r="P307" s="66">
        <v>0.5</v>
      </c>
      <c r="Q307" s="66">
        <v>0.75</v>
      </c>
      <c r="R307" s="67">
        <v>1</v>
      </c>
      <c r="S307" s="61">
        <f>SUM(O307:O307)*M307</f>
        <v>2.2499999999999999E-2</v>
      </c>
      <c r="T307" s="62">
        <f>SUM(P307:P307)*M307</f>
        <v>7.4999999999999997E-2</v>
      </c>
      <c r="U307" s="62">
        <f>SUM(Q307:Q307)*M307</f>
        <v>0.11249999999999999</v>
      </c>
      <c r="V307" s="62">
        <f>SUM(R307:R307)*M307</f>
        <v>0.15</v>
      </c>
      <c r="W307" s="68">
        <f t="shared" si="201"/>
        <v>0.15</v>
      </c>
      <c r="X307" s="295"/>
      <c r="Y307" s="297"/>
      <c r="Z307" s="299"/>
      <c r="AA307" s="292"/>
      <c r="AB307" s="292"/>
      <c r="AC307" s="507"/>
      <c r="AD307" s="537" t="s">
        <v>622</v>
      </c>
      <c r="AE307" s="277" t="str">
        <f t="shared" ref="AE307" si="214">+IF(O308&gt;O307,"SUPERADA",IF(O308=O307,"EQUILIBRADA",IF(O308&lt;O307,"PARA MEJORAR")))</f>
        <v>PARA MEJORAR</v>
      </c>
      <c r="AF307" s="278"/>
      <c r="AG307" s="275"/>
      <c r="AH307" s="305"/>
      <c r="AI307" s="1395"/>
      <c r="AJ307" s="167"/>
      <c r="AK307" s="245"/>
      <c r="AL307" s="245"/>
      <c r="AM307" s="245"/>
      <c r="AN307" s="245"/>
      <c r="AO307" s="168"/>
    </row>
    <row r="308" spans="1:41" ht="39.950000000000003" customHeight="1" thickBot="1" x14ac:dyDescent="0.25">
      <c r="A308" s="796"/>
      <c r="B308" s="284"/>
      <c r="C308" s="737"/>
      <c r="D308" s="692"/>
      <c r="E308" s="703"/>
      <c r="F308" s="692"/>
      <c r="G308" s="724"/>
      <c r="H308" s="765"/>
      <c r="I308" s="734"/>
      <c r="J308" s="734"/>
      <c r="K308" s="529"/>
      <c r="L308" s="683"/>
      <c r="M308" s="525"/>
      <c r="N308" s="23" t="s">
        <v>53</v>
      </c>
      <c r="O308" s="25">
        <v>0</v>
      </c>
      <c r="P308" s="25">
        <v>0</v>
      </c>
      <c r="Q308" s="25">
        <v>0</v>
      </c>
      <c r="R308" s="56">
        <v>0</v>
      </c>
      <c r="S308" s="26">
        <f>SUM(O308:O308)*M307</f>
        <v>0</v>
      </c>
      <c r="T308" s="27">
        <f>SUM(P308:P308)*M307</f>
        <v>0</v>
      </c>
      <c r="U308" s="27">
        <f>SUM(Q308:Q308)*M307</f>
        <v>0</v>
      </c>
      <c r="V308" s="27">
        <f>SUM(R308:R308)*M307</f>
        <v>0</v>
      </c>
      <c r="W308" s="54">
        <f t="shared" si="201"/>
        <v>0</v>
      </c>
      <c r="X308" s="295"/>
      <c r="Y308" s="297"/>
      <c r="Z308" s="299"/>
      <c r="AA308" s="292"/>
      <c r="AB308" s="292"/>
      <c r="AC308" s="507"/>
      <c r="AD308" s="538"/>
      <c r="AE308" s="279"/>
      <c r="AF308" s="278"/>
      <c r="AG308" s="275"/>
      <c r="AH308" s="305"/>
      <c r="AI308" s="1395"/>
      <c r="AJ308" s="167"/>
      <c r="AK308" s="245"/>
      <c r="AL308" s="245"/>
      <c r="AM308" s="245"/>
      <c r="AN308" s="245"/>
      <c r="AO308" s="168"/>
    </row>
    <row r="309" spans="1:41" ht="39.950000000000003" customHeight="1" x14ac:dyDescent="0.2">
      <c r="A309" s="796"/>
      <c r="B309" s="284"/>
      <c r="C309" s="737"/>
      <c r="D309" s="692"/>
      <c r="E309" s="703"/>
      <c r="F309" s="692"/>
      <c r="G309" s="724"/>
      <c r="H309" s="765"/>
      <c r="I309" s="734"/>
      <c r="J309" s="734"/>
      <c r="K309" s="529"/>
      <c r="L309" s="683" t="s">
        <v>623</v>
      </c>
      <c r="M309" s="526">
        <v>0.1</v>
      </c>
      <c r="N309" s="44" t="s">
        <v>49</v>
      </c>
      <c r="O309" s="66">
        <v>0.15</v>
      </c>
      <c r="P309" s="66">
        <v>0.5</v>
      </c>
      <c r="Q309" s="66">
        <v>1</v>
      </c>
      <c r="R309" s="67">
        <v>1</v>
      </c>
      <c r="S309" s="61">
        <f>SUM(O309:O309)*M309</f>
        <v>1.4999999999999999E-2</v>
      </c>
      <c r="T309" s="62">
        <f>SUM(P309:P309)*M309</f>
        <v>0.05</v>
      </c>
      <c r="U309" s="62">
        <f>SUM(Q309:Q309)*M309</f>
        <v>0.1</v>
      </c>
      <c r="V309" s="62">
        <f>SUM(R309:R309)*M309</f>
        <v>0.1</v>
      </c>
      <c r="W309" s="68">
        <f t="shared" si="201"/>
        <v>0.1</v>
      </c>
      <c r="X309" s="295"/>
      <c r="Y309" s="297"/>
      <c r="Z309" s="299"/>
      <c r="AA309" s="292"/>
      <c r="AB309" s="292"/>
      <c r="AC309" s="507"/>
      <c r="AD309" s="537" t="s">
        <v>624</v>
      </c>
      <c r="AE309" s="277" t="str">
        <f t="shared" ref="AE309" si="215">+IF(O310&gt;O309,"SUPERADA",IF(O310=O309,"EQUILIBRADA",IF(O310&lt;O309,"PARA MEJORAR")))</f>
        <v>PARA MEJORAR</v>
      </c>
      <c r="AF309" s="278"/>
      <c r="AG309" s="275"/>
      <c r="AH309" s="305"/>
      <c r="AI309" s="1395"/>
      <c r="AJ309" s="167"/>
      <c r="AK309" s="245"/>
      <c r="AL309" s="245"/>
      <c r="AM309" s="245"/>
      <c r="AN309" s="245"/>
      <c r="AO309" s="168"/>
    </row>
    <row r="310" spans="1:41" ht="39.950000000000003" customHeight="1" thickBot="1" x14ac:dyDescent="0.25">
      <c r="A310" s="796"/>
      <c r="B310" s="284"/>
      <c r="C310" s="737"/>
      <c r="D310" s="692"/>
      <c r="E310" s="703"/>
      <c r="F310" s="692"/>
      <c r="G310" s="724"/>
      <c r="H310" s="765"/>
      <c r="I310" s="734"/>
      <c r="J310" s="734"/>
      <c r="K310" s="529"/>
      <c r="L310" s="683"/>
      <c r="M310" s="525"/>
      <c r="N310" s="23" t="s">
        <v>53</v>
      </c>
      <c r="O310" s="25">
        <v>0</v>
      </c>
      <c r="P310" s="25">
        <v>0</v>
      </c>
      <c r="Q310" s="25">
        <v>0</v>
      </c>
      <c r="R310" s="56">
        <v>0</v>
      </c>
      <c r="S310" s="26">
        <f>SUM(O310:O310)*M309</f>
        <v>0</v>
      </c>
      <c r="T310" s="27">
        <f>SUM(P310:P310)*M309</f>
        <v>0</v>
      </c>
      <c r="U310" s="27">
        <f>SUM(Q310:Q310)*M309</f>
        <v>0</v>
      </c>
      <c r="V310" s="27">
        <f>SUM(R310:R310)*M309</f>
        <v>0</v>
      </c>
      <c r="W310" s="54">
        <f t="shared" si="201"/>
        <v>0</v>
      </c>
      <c r="X310" s="295"/>
      <c r="Y310" s="297"/>
      <c r="Z310" s="299"/>
      <c r="AA310" s="292"/>
      <c r="AB310" s="292"/>
      <c r="AC310" s="507"/>
      <c r="AD310" s="538"/>
      <c r="AE310" s="279"/>
      <c r="AF310" s="278"/>
      <c r="AG310" s="275"/>
      <c r="AH310" s="305"/>
      <c r="AI310" s="1395"/>
      <c r="AJ310" s="167"/>
      <c r="AK310" s="245"/>
      <c r="AL310" s="245"/>
      <c r="AM310" s="245"/>
      <c r="AN310" s="245"/>
      <c r="AO310" s="168"/>
    </row>
    <row r="311" spans="1:41" ht="39.950000000000003" customHeight="1" x14ac:dyDescent="0.2">
      <c r="A311" s="796"/>
      <c r="B311" s="284"/>
      <c r="C311" s="737"/>
      <c r="D311" s="692"/>
      <c r="E311" s="703"/>
      <c r="F311" s="692"/>
      <c r="G311" s="724"/>
      <c r="H311" s="765"/>
      <c r="I311" s="734"/>
      <c r="J311" s="734"/>
      <c r="K311" s="529"/>
      <c r="L311" s="683" t="s">
        <v>625</v>
      </c>
      <c r="M311" s="526">
        <v>0.1</v>
      </c>
      <c r="N311" s="44" t="s">
        <v>49</v>
      </c>
      <c r="O311" s="66">
        <v>0.15</v>
      </c>
      <c r="P311" s="66">
        <v>0.5</v>
      </c>
      <c r="Q311" s="66">
        <v>0.75</v>
      </c>
      <c r="R311" s="67">
        <v>1</v>
      </c>
      <c r="S311" s="61">
        <f>SUM(O311:O311)*M311</f>
        <v>1.4999999999999999E-2</v>
      </c>
      <c r="T311" s="62">
        <f>SUM(P311:P311)*M311</f>
        <v>0.05</v>
      </c>
      <c r="U311" s="62">
        <f>SUM(Q311:Q311)*M311</f>
        <v>7.5000000000000011E-2</v>
      </c>
      <c r="V311" s="62">
        <f>SUM(R311:R311)*M311</f>
        <v>0.1</v>
      </c>
      <c r="W311" s="68">
        <f t="shared" si="201"/>
        <v>0.1</v>
      </c>
      <c r="X311" s="295"/>
      <c r="Y311" s="297"/>
      <c r="Z311" s="299"/>
      <c r="AA311" s="292"/>
      <c r="AB311" s="292"/>
      <c r="AC311" s="507"/>
      <c r="AD311" s="537" t="s">
        <v>600</v>
      </c>
      <c r="AE311" s="277" t="str">
        <f t="shared" ref="AE311" si="216">+IF(O312&gt;O311,"SUPERADA",IF(O312=O311,"EQUILIBRADA",IF(O312&lt;O311,"PARA MEJORAR")))</f>
        <v>PARA MEJORAR</v>
      </c>
      <c r="AF311" s="278"/>
      <c r="AG311" s="275"/>
      <c r="AH311" s="305"/>
      <c r="AI311" s="1395"/>
      <c r="AJ311" s="167"/>
      <c r="AK311" s="245"/>
      <c r="AL311" s="245"/>
      <c r="AM311" s="245"/>
      <c r="AN311" s="245"/>
      <c r="AO311" s="168"/>
    </row>
    <row r="312" spans="1:41" ht="39.950000000000003" customHeight="1" thickBot="1" x14ac:dyDescent="0.25">
      <c r="A312" s="796"/>
      <c r="B312" s="284"/>
      <c r="C312" s="737"/>
      <c r="D312" s="692"/>
      <c r="E312" s="703"/>
      <c r="F312" s="692"/>
      <c r="G312" s="724"/>
      <c r="H312" s="765"/>
      <c r="I312" s="734"/>
      <c r="J312" s="734"/>
      <c r="K312" s="529"/>
      <c r="L312" s="683"/>
      <c r="M312" s="525"/>
      <c r="N312" s="23" t="s">
        <v>53</v>
      </c>
      <c r="O312" s="25">
        <v>0</v>
      </c>
      <c r="P312" s="25">
        <v>0</v>
      </c>
      <c r="Q312" s="25">
        <v>0</v>
      </c>
      <c r="R312" s="56">
        <v>0</v>
      </c>
      <c r="S312" s="26">
        <f>SUM(O312:O312)*M311</f>
        <v>0</v>
      </c>
      <c r="T312" s="27">
        <f>SUM(P312:P312)*M311</f>
        <v>0</v>
      </c>
      <c r="U312" s="27">
        <f>SUM(Q312:Q312)*M311</f>
        <v>0</v>
      </c>
      <c r="V312" s="27">
        <f>SUM(R312:R312)*M311</f>
        <v>0</v>
      </c>
      <c r="W312" s="54">
        <f t="shared" si="201"/>
        <v>0</v>
      </c>
      <c r="X312" s="295"/>
      <c r="Y312" s="297"/>
      <c r="Z312" s="299"/>
      <c r="AA312" s="292"/>
      <c r="AB312" s="292"/>
      <c r="AC312" s="507"/>
      <c r="AD312" s="538"/>
      <c r="AE312" s="279"/>
      <c r="AF312" s="278"/>
      <c r="AG312" s="275"/>
      <c r="AH312" s="305"/>
      <c r="AI312" s="1395"/>
      <c r="AJ312" s="167"/>
      <c r="AK312" s="245"/>
      <c r="AL312" s="245"/>
      <c r="AM312" s="245"/>
      <c r="AN312" s="245"/>
      <c r="AO312" s="168"/>
    </row>
    <row r="313" spans="1:41" ht="39.950000000000003" customHeight="1" x14ac:dyDescent="0.2">
      <c r="A313" s="796"/>
      <c r="B313" s="284"/>
      <c r="C313" s="737"/>
      <c r="D313" s="692"/>
      <c r="E313" s="703"/>
      <c r="F313" s="692"/>
      <c r="G313" s="724"/>
      <c r="H313" s="765"/>
      <c r="I313" s="734"/>
      <c r="J313" s="734"/>
      <c r="K313" s="529"/>
      <c r="L313" s="683" t="s">
        <v>920</v>
      </c>
      <c r="M313" s="526">
        <v>0.05</v>
      </c>
      <c r="N313" s="44" t="s">
        <v>49</v>
      </c>
      <c r="O313" s="66">
        <v>0.2</v>
      </c>
      <c r="P313" s="66">
        <v>0.5</v>
      </c>
      <c r="Q313" s="66">
        <v>0.75</v>
      </c>
      <c r="R313" s="67">
        <v>1</v>
      </c>
      <c r="S313" s="61">
        <f>SUM(O313:O313)*M313</f>
        <v>1.0000000000000002E-2</v>
      </c>
      <c r="T313" s="62">
        <f>SUM(P313:P313)*M313</f>
        <v>2.5000000000000001E-2</v>
      </c>
      <c r="U313" s="62">
        <f>SUM(Q313:Q313)*M313</f>
        <v>3.7500000000000006E-2</v>
      </c>
      <c r="V313" s="62">
        <f>SUM(R313:R313)*M313</f>
        <v>0.05</v>
      </c>
      <c r="W313" s="68">
        <f t="shared" si="201"/>
        <v>0.05</v>
      </c>
      <c r="X313" s="295"/>
      <c r="Y313" s="297"/>
      <c r="Z313" s="299"/>
      <c r="AA313" s="292"/>
      <c r="AB313" s="292"/>
      <c r="AC313" s="507"/>
      <c r="AD313" s="537" t="s">
        <v>626</v>
      </c>
      <c r="AE313" s="277" t="str">
        <f t="shared" ref="AE313" si="217">+IF(O314&gt;O313,"SUPERADA",IF(O314=O313,"EQUILIBRADA",IF(O314&lt;O313,"PARA MEJORAR")))</f>
        <v>PARA MEJORAR</v>
      </c>
      <c r="AF313" s="278"/>
      <c r="AG313" s="275"/>
      <c r="AH313" s="305"/>
      <c r="AI313" s="1395"/>
      <c r="AJ313" s="167"/>
      <c r="AK313" s="245"/>
      <c r="AL313" s="245"/>
      <c r="AM313" s="245"/>
      <c r="AN313" s="245"/>
      <c r="AO313" s="168"/>
    </row>
    <row r="314" spans="1:41" ht="39.950000000000003" customHeight="1" thickBot="1" x14ac:dyDescent="0.25">
      <c r="A314" s="796"/>
      <c r="B314" s="284"/>
      <c r="C314" s="737"/>
      <c r="D314" s="692"/>
      <c r="E314" s="703"/>
      <c r="F314" s="692"/>
      <c r="G314" s="724"/>
      <c r="H314" s="765"/>
      <c r="I314" s="734"/>
      <c r="J314" s="734"/>
      <c r="K314" s="529"/>
      <c r="L314" s="716"/>
      <c r="M314" s="539"/>
      <c r="N314" s="136" t="s">
        <v>53</v>
      </c>
      <c r="O314" s="47">
        <v>0</v>
      </c>
      <c r="P314" s="47">
        <v>0</v>
      </c>
      <c r="Q314" s="47">
        <v>0</v>
      </c>
      <c r="R314" s="59">
        <v>0</v>
      </c>
      <c r="S314" s="48">
        <f>SUM(O314:O314)*M313</f>
        <v>0</v>
      </c>
      <c r="T314" s="49">
        <f>SUM(P314:P314)*M313</f>
        <v>0</v>
      </c>
      <c r="U314" s="49">
        <f>SUM(Q314:Q314)*M313</f>
        <v>0</v>
      </c>
      <c r="V314" s="49">
        <f>SUM(R314:R314)*M313</f>
        <v>0</v>
      </c>
      <c r="W314" s="60">
        <f t="shared" si="201"/>
        <v>0</v>
      </c>
      <c r="X314" s="461"/>
      <c r="Y314" s="300"/>
      <c r="Z314" s="462"/>
      <c r="AA314" s="293"/>
      <c r="AB314" s="293"/>
      <c r="AC314" s="507"/>
      <c r="AD314" s="540"/>
      <c r="AE314" s="279"/>
      <c r="AF314" s="279"/>
      <c r="AG314" s="276"/>
      <c r="AH314" s="305"/>
      <c r="AI314" s="1395"/>
      <c r="AJ314" s="167"/>
      <c r="AK314" s="245"/>
      <c r="AL314" s="245"/>
      <c r="AM314" s="245"/>
      <c r="AN314" s="245"/>
      <c r="AO314" s="168"/>
    </row>
    <row r="315" spans="1:41" ht="39.950000000000003" customHeight="1" x14ac:dyDescent="0.2">
      <c r="A315" s="796"/>
      <c r="B315" s="284"/>
      <c r="C315" s="737"/>
      <c r="D315" s="692"/>
      <c r="E315" s="703"/>
      <c r="F315" s="766"/>
      <c r="G315" s="706" t="s">
        <v>627</v>
      </c>
      <c r="H315" s="709">
        <v>44</v>
      </c>
      <c r="I315" s="693" t="s">
        <v>628</v>
      </c>
      <c r="J315" s="693" t="s">
        <v>526</v>
      </c>
      <c r="K315" s="697">
        <v>0</v>
      </c>
      <c r="L315" s="696" t="s">
        <v>921</v>
      </c>
      <c r="M315" s="721">
        <v>0.3</v>
      </c>
      <c r="N315" s="14" t="s">
        <v>49</v>
      </c>
      <c r="O315" s="69">
        <v>0.25</v>
      </c>
      <c r="P315" s="16">
        <v>0.5</v>
      </c>
      <c r="Q315" s="16">
        <v>0.75</v>
      </c>
      <c r="R315" s="36">
        <v>1</v>
      </c>
      <c r="S315" s="19">
        <f>SUM(O315:O315)*M315</f>
        <v>7.4999999999999997E-2</v>
      </c>
      <c r="T315" s="20">
        <f>SUM(P315:P315)*M315</f>
        <v>0.15</v>
      </c>
      <c r="U315" s="20">
        <f>SUM(Q315:Q315)*M315</f>
        <v>0.22499999999999998</v>
      </c>
      <c r="V315" s="20">
        <f>SUM(R315:R315)*M315</f>
        <v>0.3</v>
      </c>
      <c r="W315" s="70">
        <f>MAX(S315:V315)</f>
        <v>0.3</v>
      </c>
      <c r="X315" s="294">
        <f>+S316+S318</f>
        <v>0</v>
      </c>
      <c r="Y315" s="296">
        <f>+T316+T318</f>
        <v>0</v>
      </c>
      <c r="Z315" s="298">
        <f>+U316+U318</f>
        <v>0</v>
      </c>
      <c r="AA315" s="291">
        <f>+V316+V318</f>
        <v>0</v>
      </c>
      <c r="AB315" s="291">
        <f>+W316+W318</f>
        <v>0</v>
      </c>
      <c r="AC315" s="507"/>
      <c r="AD315" s="684" t="s">
        <v>629</v>
      </c>
      <c r="AE315" s="277" t="str">
        <f t="shared" ref="AE315" si="218">+IF(O316&gt;O315,"SUPERADA",IF(O316=O315,"EQUILIBRADA",IF(O316&lt;O315,"PARA MEJORAR")))</f>
        <v>PARA MEJORAR</v>
      </c>
      <c r="AF315" s="277" t="str">
        <f>IF(COUNTIF(AE315:AE318,"PARA MEJORAR")&gt;=1,"PARA MEJORAR","BIEN")</f>
        <v>PARA MEJORAR</v>
      </c>
      <c r="AG315" s="244"/>
      <c r="AH315" s="305"/>
      <c r="AI315" s="1395"/>
      <c r="AJ315" s="164"/>
      <c r="AK315" s="165"/>
      <c r="AL315" s="165"/>
      <c r="AM315" s="165"/>
      <c r="AN315" s="165"/>
      <c r="AO315" s="166"/>
    </row>
    <row r="316" spans="1:41" ht="39.950000000000003" customHeight="1" thickBot="1" x14ac:dyDescent="0.25">
      <c r="A316" s="796"/>
      <c r="B316" s="284"/>
      <c r="C316" s="737"/>
      <c r="D316" s="692"/>
      <c r="E316" s="703"/>
      <c r="F316" s="766"/>
      <c r="G316" s="707"/>
      <c r="H316" s="710"/>
      <c r="I316" s="694"/>
      <c r="J316" s="694"/>
      <c r="K316" s="698"/>
      <c r="L316" s="683"/>
      <c r="M316" s="527"/>
      <c r="N316" s="23" t="s">
        <v>53</v>
      </c>
      <c r="O316" s="53">
        <v>0</v>
      </c>
      <c r="P316" s="25">
        <v>0</v>
      </c>
      <c r="Q316" s="25">
        <v>0</v>
      </c>
      <c r="R316" s="56">
        <v>0</v>
      </c>
      <c r="S316" s="26">
        <f>SUM(O316:O316)*M315</f>
        <v>0</v>
      </c>
      <c r="T316" s="27">
        <f>SUM(P316:P316)*M315</f>
        <v>0</v>
      </c>
      <c r="U316" s="27">
        <f>SUM(Q316:Q316)*M315</f>
        <v>0</v>
      </c>
      <c r="V316" s="27">
        <f>SUM(R316:R316)*M315</f>
        <v>0</v>
      </c>
      <c r="W316" s="54">
        <f>MAX(S316:V316)</f>
        <v>0</v>
      </c>
      <c r="X316" s="295"/>
      <c r="Y316" s="297"/>
      <c r="Z316" s="299"/>
      <c r="AA316" s="292"/>
      <c r="AB316" s="292"/>
      <c r="AC316" s="507"/>
      <c r="AD316" s="538"/>
      <c r="AE316" s="279"/>
      <c r="AF316" s="278"/>
      <c r="AG316" s="244"/>
      <c r="AH316" s="305"/>
      <c r="AI316" s="1395"/>
      <c r="AJ316" s="167"/>
      <c r="AK316" s="245"/>
      <c r="AL316" s="245"/>
      <c r="AM316" s="245"/>
      <c r="AN316" s="245"/>
      <c r="AO316" s="168"/>
    </row>
    <row r="317" spans="1:41" ht="39.950000000000003" customHeight="1" x14ac:dyDescent="0.2">
      <c r="A317" s="796"/>
      <c r="B317" s="284"/>
      <c r="C317" s="737"/>
      <c r="D317" s="692"/>
      <c r="E317" s="703"/>
      <c r="F317" s="766"/>
      <c r="G317" s="707"/>
      <c r="H317" s="710"/>
      <c r="I317" s="694"/>
      <c r="J317" s="694"/>
      <c r="K317" s="698"/>
      <c r="L317" s="683" t="s">
        <v>630</v>
      </c>
      <c r="M317" s="527">
        <v>0.7</v>
      </c>
      <c r="N317" s="44" t="s">
        <v>49</v>
      </c>
      <c r="O317" s="65">
        <v>0.3</v>
      </c>
      <c r="P317" s="66">
        <v>0.6</v>
      </c>
      <c r="Q317" s="66">
        <v>1</v>
      </c>
      <c r="R317" s="67">
        <v>1</v>
      </c>
      <c r="S317" s="61">
        <f>SUM(O317:O317)*M317</f>
        <v>0.21</v>
      </c>
      <c r="T317" s="62">
        <f>SUM(P317:P317)*M317</f>
        <v>0.42</v>
      </c>
      <c r="U317" s="62">
        <f>SUM(Q317:Q317)*M317</f>
        <v>0.7</v>
      </c>
      <c r="V317" s="62">
        <f>SUM(R317:R317)*M317</f>
        <v>0.7</v>
      </c>
      <c r="W317" s="68">
        <f>MAX(S317:V317)</f>
        <v>0.7</v>
      </c>
      <c r="X317" s="295"/>
      <c r="Y317" s="297"/>
      <c r="Z317" s="299"/>
      <c r="AA317" s="292"/>
      <c r="AB317" s="292"/>
      <c r="AC317" s="507"/>
      <c r="AD317" s="537" t="s">
        <v>585</v>
      </c>
      <c r="AE317" s="277" t="str">
        <f t="shared" ref="AE317" si="219">+IF(O318&gt;O317,"SUPERADA",IF(O318=O317,"EQUILIBRADA",IF(O318&lt;O317,"PARA MEJORAR")))</f>
        <v>PARA MEJORAR</v>
      </c>
      <c r="AF317" s="278"/>
      <c r="AG317" s="244"/>
      <c r="AH317" s="305"/>
      <c r="AI317" s="1395"/>
      <c r="AJ317" s="167"/>
      <c r="AK317" s="245"/>
      <c r="AL317" s="245"/>
      <c r="AM317" s="245"/>
      <c r="AN317" s="245"/>
      <c r="AO317" s="168"/>
    </row>
    <row r="318" spans="1:41" ht="39.950000000000003" customHeight="1" thickBot="1" x14ac:dyDescent="0.25">
      <c r="A318" s="796"/>
      <c r="B318" s="284"/>
      <c r="C318" s="737"/>
      <c r="D318" s="692"/>
      <c r="E318" s="703"/>
      <c r="F318" s="766"/>
      <c r="G318" s="708"/>
      <c r="H318" s="711"/>
      <c r="I318" s="695"/>
      <c r="J318" s="695"/>
      <c r="K318" s="699"/>
      <c r="L318" s="729"/>
      <c r="M318" s="685"/>
      <c r="N318" s="45" t="s">
        <v>53</v>
      </c>
      <c r="O318" s="57">
        <v>0</v>
      </c>
      <c r="P318" s="47">
        <v>0</v>
      </c>
      <c r="Q318" s="47">
        <v>0</v>
      </c>
      <c r="R318" s="59">
        <v>0</v>
      </c>
      <c r="S318" s="48">
        <f>SUM(O318:O318)*M317</f>
        <v>0</v>
      </c>
      <c r="T318" s="49">
        <f>SUM(P318:P318)*M317</f>
        <v>0</v>
      </c>
      <c r="U318" s="49">
        <f>SUM(Q318:Q318)*M317</f>
        <v>0</v>
      </c>
      <c r="V318" s="49">
        <f>SUM(R318:R318)*M317</f>
        <v>0</v>
      </c>
      <c r="W318" s="60">
        <f>MAX(S318:V318)</f>
        <v>0</v>
      </c>
      <c r="X318" s="461"/>
      <c r="Y318" s="300"/>
      <c r="Z318" s="462"/>
      <c r="AA318" s="293"/>
      <c r="AB318" s="293"/>
      <c r="AC318" s="507"/>
      <c r="AD318" s="540"/>
      <c r="AE318" s="279"/>
      <c r="AF318" s="279"/>
      <c r="AG318" s="244"/>
      <c r="AH318" s="305"/>
      <c r="AI318" s="1395"/>
      <c r="AJ318" s="167"/>
      <c r="AK318" s="245"/>
      <c r="AL318" s="245"/>
      <c r="AM318" s="245"/>
      <c r="AN318" s="245"/>
      <c r="AO318" s="168"/>
    </row>
    <row r="319" spans="1:41" ht="39.950000000000003" customHeight="1" x14ac:dyDescent="0.2">
      <c r="A319" s="796"/>
      <c r="B319" s="284"/>
      <c r="C319" s="737"/>
      <c r="D319" s="692"/>
      <c r="E319" s="703"/>
      <c r="F319" s="692"/>
      <c r="G319" s="723" t="s">
        <v>631</v>
      </c>
      <c r="H319" s="755">
        <v>45</v>
      </c>
      <c r="I319" s="733" t="s">
        <v>632</v>
      </c>
      <c r="J319" s="733" t="s">
        <v>526</v>
      </c>
      <c r="K319" s="528">
        <v>0</v>
      </c>
      <c r="L319" s="714" t="s">
        <v>633</v>
      </c>
      <c r="M319" s="524">
        <v>1</v>
      </c>
      <c r="N319" s="14" t="s">
        <v>49</v>
      </c>
      <c r="O319" s="16">
        <v>0.3</v>
      </c>
      <c r="P319" s="16">
        <v>0.6</v>
      </c>
      <c r="Q319" s="16">
        <v>0.8</v>
      </c>
      <c r="R319" s="18">
        <v>1</v>
      </c>
      <c r="S319" s="37">
        <f>SUM(O319:O319)*M319</f>
        <v>0.3</v>
      </c>
      <c r="T319" s="38">
        <f>SUM(P319:P319)*M319</f>
        <v>0.6</v>
      </c>
      <c r="U319" s="38">
        <f>SUM(Q319:Q319)*M319</f>
        <v>0.8</v>
      </c>
      <c r="V319" s="38">
        <f>SUM(R319:R319)*M319</f>
        <v>1</v>
      </c>
      <c r="W319" s="52">
        <f t="shared" si="201"/>
        <v>1</v>
      </c>
      <c r="X319" s="294">
        <f>+S320</f>
        <v>0</v>
      </c>
      <c r="Y319" s="296">
        <f>+T320</f>
        <v>0</v>
      </c>
      <c r="Z319" s="298">
        <f>+U320</f>
        <v>0</v>
      </c>
      <c r="AA319" s="291">
        <f>+V320</f>
        <v>0</v>
      </c>
      <c r="AB319" s="291">
        <f>+W320</f>
        <v>0</v>
      </c>
      <c r="AC319" s="507"/>
      <c r="AD319" s="684" t="s">
        <v>634</v>
      </c>
      <c r="AE319" s="277" t="str">
        <f t="shared" ref="AE319" si="220">+IF(O320&gt;O319,"SUPERADA",IF(O320=O319,"EQUILIBRADA",IF(O320&lt;O319,"PARA MEJORAR")))</f>
        <v>PARA MEJORAR</v>
      </c>
      <c r="AF319" s="277" t="str">
        <f>IF(COUNTIF(AE319:AE320,"PARA MEJORAR")&gt;=1,"PARA MEJORAR","BIEN")</f>
        <v>PARA MEJORAR</v>
      </c>
      <c r="AG319" s="275"/>
      <c r="AH319" s="305"/>
      <c r="AI319" s="1395"/>
      <c r="AJ319" s="164"/>
      <c r="AK319" s="165"/>
      <c r="AL319" s="165"/>
      <c r="AM319" s="165"/>
      <c r="AN319" s="165"/>
      <c r="AO319" s="166"/>
    </row>
    <row r="320" spans="1:41" ht="39.950000000000003" customHeight="1" thickBot="1" x14ac:dyDescent="0.25">
      <c r="A320" s="796"/>
      <c r="B320" s="284"/>
      <c r="C320" s="737"/>
      <c r="D320" s="760"/>
      <c r="E320" s="703"/>
      <c r="F320" s="760"/>
      <c r="G320" s="754"/>
      <c r="H320" s="756"/>
      <c r="I320" s="735"/>
      <c r="J320" s="735"/>
      <c r="K320" s="530"/>
      <c r="L320" s="718"/>
      <c r="M320" s="690"/>
      <c r="N320" s="45" t="s">
        <v>53</v>
      </c>
      <c r="O320" s="25">
        <v>0</v>
      </c>
      <c r="P320" s="25">
        <v>0</v>
      </c>
      <c r="Q320" s="25">
        <v>0</v>
      </c>
      <c r="R320" s="56">
        <v>0</v>
      </c>
      <c r="S320" s="26">
        <f>SUM(O320:O320)*M319</f>
        <v>0</v>
      </c>
      <c r="T320" s="27">
        <f>SUM(P320:P320)*M319</f>
        <v>0</v>
      </c>
      <c r="U320" s="27">
        <f>SUM(Q320:Q320)*M319</f>
        <v>0</v>
      </c>
      <c r="V320" s="27">
        <f>SUM(R320:R320)*M319</f>
        <v>0</v>
      </c>
      <c r="W320" s="54">
        <f t="shared" si="201"/>
        <v>0</v>
      </c>
      <c r="X320" s="295"/>
      <c r="Y320" s="297"/>
      <c r="Z320" s="299"/>
      <c r="AA320" s="292"/>
      <c r="AB320" s="292"/>
      <c r="AC320" s="507"/>
      <c r="AD320" s="538"/>
      <c r="AE320" s="279"/>
      <c r="AF320" s="278"/>
      <c r="AG320" s="275"/>
      <c r="AH320" s="305"/>
      <c r="AI320" s="1395"/>
      <c r="AJ320" s="167"/>
      <c r="AK320" s="245"/>
      <c r="AL320" s="245"/>
      <c r="AM320" s="245"/>
      <c r="AN320" s="245"/>
      <c r="AO320" s="168"/>
    </row>
    <row r="321" spans="1:41" ht="39.950000000000003" customHeight="1" x14ac:dyDescent="0.2">
      <c r="A321" s="796"/>
      <c r="B321" s="284"/>
      <c r="C321" s="737">
        <v>22</v>
      </c>
      <c r="D321" s="692" t="s">
        <v>946</v>
      </c>
      <c r="E321" s="703">
        <v>26</v>
      </c>
      <c r="F321" s="689" t="s">
        <v>947</v>
      </c>
      <c r="G321" s="723" t="s">
        <v>948</v>
      </c>
      <c r="H321" s="730">
        <v>46</v>
      </c>
      <c r="I321" s="733" t="s">
        <v>635</v>
      </c>
      <c r="J321" s="733" t="s">
        <v>590</v>
      </c>
      <c r="K321" s="528">
        <v>0</v>
      </c>
      <c r="L321" s="714" t="s">
        <v>636</v>
      </c>
      <c r="M321" s="524">
        <v>0.15</v>
      </c>
      <c r="N321" s="14" t="s">
        <v>49</v>
      </c>
      <c r="O321" s="16">
        <v>0</v>
      </c>
      <c r="P321" s="16">
        <v>0.5</v>
      </c>
      <c r="Q321" s="16">
        <v>0.5</v>
      </c>
      <c r="R321" s="18">
        <v>1</v>
      </c>
      <c r="S321" s="19">
        <f>SUM(O321:O321)*M321</f>
        <v>0</v>
      </c>
      <c r="T321" s="20">
        <f>SUM(P321:P321)*M321</f>
        <v>7.4999999999999997E-2</v>
      </c>
      <c r="U321" s="20">
        <f>SUM(Q321:Q321)*M321</f>
        <v>7.4999999999999997E-2</v>
      </c>
      <c r="V321" s="20">
        <f>SUM(R321:R321)*M321</f>
        <v>0.15</v>
      </c>
      <c r="W321" s="21">
        <f t="shared" si="201"/>
        <v>0.15</v>
      </c>
      <c r="X321" s="294">
        <f>+S322+S328+S330+S332+S324+S326</f>
        <v>0</v>
      </c>
      <c r="Y321" s="296">
        <f>+T322+T328+T330+T332+T324+T326</f>
        <v>0</v>
      </c>
      <c r="Z321" s="298">
        <f>+U322+U328+U330+U332+U324+U326</f>
        <v>0</v>
      </c>
      <c r="AA321" s="291">
        <f>+V322+V328+V330+V332+V324+V326</f>
        <v>0</v>
      </c>
      <c r="AB321" s="291">
        <f>+W322+W328+W330+W332+W324+W326</f>
        <v>0</v>
      </c>
      <c r="AC321" s="507"/>
      <c r="AD321" s="684" t="s">
        <v>51</v>
      </c>
      <c r="AE321" s="277" t="str">
        <f t="shared" ref="AE321" si="221">+IF(O322&gt;O321,"SUPERADA",IF(O322=O321,"EQUILIBRADA",IF(O322&lt;O321,"PARA MEJORAR")))</f>
        <v>EQUILIBRADA</v>
      </c>
      <c r="AF321" s="277" t="str">
        <f>IF(COUNTIF(AE321:AE332,"PARA MEJORAR")&gt;=1,"PARA MEJORAR","BIEN")</f>
        <v>BIEN</v>
      </c>
      <c r="AG321" s="274" t="str">
        <f>IF(COUNTIF(AF321:AF332,"PARA MEJORAR")&gt;=1,"PARA MEJORAR","BIEN")</f>
        <v>BIEN</v>
      </c>
      <c r="AH321" s="305"/>
      <c r="AI321" s="1395"/>
      <c r="AJ321" s="164"/>
      <c r="AK321" s="165"/>
      <c r="AL321" s="165"/>
      <c r="AM321" s="165"/>
      <c r="AN321" s="165"/>
      <c r="AO321" s="166"/>
    </row>
    <row r="322" spans="1:41" ht="39.950000000000003" customHeight="1" thickBot="1" x14ac:dyDescent="0.25">
      <c r="A322" s="796"/>
      <c r="B322" s="284"/>
      <c r="C322" s="737"/>
      <c r="D322" s="692"/>
      <c r="E322" s="703"/>
      <c r="F322" s="689"/>
      <c r="G322" s="724"/>
      <c r="H322" s="731"/>
      <c r="I322" s="734"/>
      <c r="J322" s="734"/>
      <c r="K322" s="529"/>
      <c r="L322" s="717"/>
      <c r="M322" s="525"/>
      <c r="N322" s="23" t="s">
        <v>53</v>
      </c>
      <c r="O322" s="25">
        <v>0</v>
      </c>
      <c r="P322" s="25">
        <v>0</v>
      </c>
      <c r="Q322" s="25">
        <v>0</v>
      </c>
      <c r="R322" s="25">
        <v>0</v>
      </c>
      <c r="S322" s="26">
        <f>SUM(O322:O322)*M321</f>
        <v>0</v>
      </c>
      <c r="T322" s="27">
        <f>SUM(P322:P322)*M321</f>
        <v>0</v>
      </c>
      <c r="U322" s="27">
        <f>SUM(Q322:Q322)*M321</f>
        <v>0</v>
      </c>
      <c r="V322" s="27">
        <f>SUM(R322:R322)*M321</f>
        <v>0</v>
      </c>
      <c r="W322" s="28">
        <f t="shared" si="201"/>
        <v>0</v>
      </c>
      <c r="X322" s="295"/>
      <c r="Y322" s="297"/>
      <c r="Z322" s="299"/>
      <c r="AA322" s="292"/>
      <c r="AB322" s="292"/>
      <c r="AC322" s="507"/>
      <c r="AD322" s="538"/>
      <c r="AE322" s="279"/>
      <c r="AF322" s="278"/>
      <c r="AG322" s="275"/>
      <c r="AH322" s="305"/>
      <c r="AI322" s="1395"/>
      <c r="AJ322" s="167"/>
      <c r="AK322" s="245"/>
      <c r="AL322" s="245"/>
      <c r="AM322" s="245"/>
      <c r="AN322" s="245"/>
      <c r="AO322" s="168"/>
    </row>
    <row r="323" spans="1:41" ht="39.950000000000003" customHeight="1" x14ac:dyDescent="0.2">
      <c r="A323" s="796"/>
      <c r="B323" s="284"/>
      <c r="C323" s="737"/>
      <c r="D323" s="692"/>
      <c r="E323" s="703"/>
      <c r="F323" s="689"/>
      <c r="G323" s="724"/>
      <c r="H323" s="731"/>
      <c r="I323" s="734"/>
      <c r="J323" s="734"/>
      <c r="K323" s="529"/>
      <c r="L323" s="716" t="s">
        <v>637</v>
      </c>
      <c r="M323" s="526">
        <v>0.15</v>
      </c>
      <c r="N323" s="44" t="s">
        <v>49</v>
      </c>
      <c r="O323" s="66">
        <v>0</v>
      </c>
      <c r="P323" s="66">
        <v>1</v>
      </c>
      <c r="Q323" s="66">
        <v>1</v>
      </c>
      <c r="R323" s="67">
        <v>1</v>
      </c>
      <c r="S323" s="61">
        <f>SUM(O323:O323)*M323</f>
        <v>0</v>
      </c>
      <c r="T323" s="62">
        <f>SUM(P323:P323)*M323</f>
        <v>0.15</v>
      </c>
      <c r="U323" s="62">
        <f>SUM(Q323:Q323)*M323</f>
        <v>0.15</v>
      </c>
      <c r="V323" s="62">
        <f>SUM(R323:R323)*M323</f>
        <v>0.15</v>
      </c>
      <c r="W323" s="63">
        <f>MAX(S323:V323)</f>
        <v>0.15</v>
      </c>
      <c r="X323" s="295"/>
      <c r="Y323" s="297"/>
      <c r="Z323" s="299"/>
      <c r="AA323" s="292"/>
      <c r="AB323" s="292"/>
      <c r="AC323" s="507"/>
      <c r="AD323" s="537" t="s">
        <v>51</v>
      </c>
      <c r="AE323" s="277" t="str">
        <f t="shared" ref="AE323" si="222">+IF(O324&gt;O323,"SUPERADA",IF(O324=O323,"EQUILIBRADA",IF(O324&lt;O323,"PARA MEJORAR")))</f>
        <v>EQUILIBRADA</v>
      </c>
      <c r="AF323" s="278"/>
      <c r="AG323" s="275"/>
      <c r="AH323" s="305"/>
      <c r="AI323" s="1395"/>
      <c r="AJ323" s="167"/>
      <c r="AK323" s="245"/>
      <c r="AL323" s="245"/>
      <c r="AM323" s="245"/>
      <c r="AN323" s="245"/>
      <c r="AO323" s="168"/>
    </row>
    <row r="324" spans="1:41" ht="39.950000000000003" customHeight="1" thickBot="1" x14ac:dyDescent="0.25">
      <c r="A324" s="796"/>
      <c r="B324" s="284"/>
      <c r="C324" s="737"/>
      <c r="D324" s="692"/>
      <c r="E324" s="703"/>
      <c r="F324" s="689"/>
      <c r="G324" s="724"/>
      <c r="H324" s="731"/>
      <c r="I324" s="734"/>
      <c r="J324" s="734"/>
      <c r="K324" s="529"/>
      <c r="L324" s="717"/>
      <c r="M324" s="525"/>
      <c r="N324" s="23" t="s">
        <v>53</v>
      </c>
      <c r="O324" s="25">
        <v>0</v>
      </c>
      <c r="P324" s="25">
        <v>0</v>
      </c>
      <c r="Q324" s="25">
        <v>0</v>
      </c>
      <c r="R324" s="56">
        <v>0</v>
      </c>
      <c r="S324" s="26">
        <f>SUM(O324:O324)*M323</f>
        <v>0</v>
      </c>
      <c r="T324" s="27">
        <f>SUM(P324:P324)*M323</f>
        <v>0</v>
      </c>
      <c r="U324" s="27">
        <f>SUM(Q324:Q324)*M323</f>
        <v>0</v>
      </c>
      <c r="V324" s="27">
        <f>SUM(R324:R324)*M323</f>
        <v>0</v>
      </c>
      <c r="W324" s="28">
        <f>MAX(S324:V324)</f>
        <v>0</v>
      </c>
      <c r="X324" s="295"/>
      <c r="Y324" s="297"/>
      <c r="Z324" s="299"/>
      <c r="AA324" s="292"/>
      <c r="AB324" s="292"/>
      <c r="AC324" s="507"/>
      <c r="AD324" s="538"/>
      <c r="AE324" s="279"/>
      <c r="AF324" s="278"/>
      <c r="AG324" s="275"/>
      <c r="AH324" s="305"/>
      <c r="AI324" s="1395"/>
      <c r="AJ324" s="167"/>
      <c r="AK324" s="245"/>
      <c r="AL324" s="245"/>
      <c r="AM324" s="245"/>
      <c r="AN324" s="245"/>
      <c r="AO324" s="168"/>
    </row>
    <row r="325" spans="1:41" ht="39.950000000000003" customHeight="1" x14ac:dyDescent="0.2">
      <c r="A325" s="796"/>
      <c r="B325" s="284"/>
      <c r="C325" s="737"/>
      <c r="D325" s="692"/>
      <c r="E325" s="703"/>
      <c r="F325" s="689"/>
      <c r="G325" s="724"/>
      <c r="H325" s="731"/>
      <c r="I325" s="734"/>
      <c r="J325" s="734"/>
      <c r="K325" s="529"/>
      <c r="L325" s="716" t="s">
        <v>923</v>
      </c>
      <c r="M325" s="526">
        <v>0.2</v>
      </c>
      <c r="N325" s="44" t="s">
        <v>49</v>
      </c>
      <c r="O325" s="66">
        <v>0</v>
      </c>
      <c r="P325" s="66">
        <v>0</v>
      </c>
      <c r="Q325" s="66">
        <v>1</v>
      </c>
      <c r="R325" s="67">
        <v>1</v>
      </c>
      <c r="S325" s="61">
        <f>SUM(O325:O325)*M325</f>
        <v>0</v>
      </c>
      <c r="T325" s="62">
        <f>SUM(P325:P325)*M325</f>
        <v>0</v>
      </c>
      <c r="U325" s="62">
        <f>SUM(Q325:Q325)*M325</f>
        <v>0.2</v>
      </c>
      <c r="V325" s="62">
        <f>SUM(R325:R325)*M325</f>
        <v>0.2</v>
      </c>
      <c r="W325" s="63">
        <f>MAX(S325:V325)</f>
        <v>0.2</v>
      </c>
      <c r="X325" s="295"/>
      <c r="Y325" s="297"/>
      <c r="Z325" s="299"/>
      <c r="AA325" s="292"/>
      <c r="AB325" s="292"/>
      <c r="AC325" s="507"/>
      <c r="AD325" s="537" t="s">
        <v>594</v>
      </c>
      <c r="AE325" s="277" t="str">
        <f t="shared" ref="AE325" si="223">+IF(O326&gt;O325,"SUPERADA",IF(O326=O325,"EQUILIBRADA",IF(O326&lt;O325,"PARA MEJORAR")))</f>
        <v>EQUILIBRADA</v>
      </c>
      <c r="AF325" s="278"/>
      <c r="AG325" s="275"/>
      <c r="AH325" s="305"/>
      <c r="AI325" s="1395"/>
      <c r="AJ325" s="167"/>
      <c r="AK325" s="245"/>
      <c r="AL325" s="245"/>
      <c r="AM325" s="245"/>
      <c r="AN325" s="245"/>
      <c r="AO325" s="168"/>
    </row>
    <row r="326" spans="1:41" ht="39.950000000000003" customHeight="1" thickBot="1" x14ac:dyDescent="0.25">
      <c r="A326" s="796"/>
      <c r="B326" s="284"/>
      <c r="C326" s="737"/>
      <c r="D326" s="692"/>
      <c r="E326" s="703"/>
      <c r="F326" s="689"/>
      <c r="G326" s="724"/>
      <c r="H326" s="731"/>
      <c r="I326" s="734"/>
      <c r="J326" s="734"/>
      <c r="K326" s="529"/>
      <c r="L326" s="717"/>
      <c r="M326" s="525"/>
      <c r="N326" s="23" t="s">
        <v>53</v>
      </c>
      <c r="O326" s="25">
        <v>0</v>
      </c>
      <c r="P326" s="25">
        <v>0</v>
      </c>
      <c r="Q326" s="25">
        <v>0</v>
      </c>
      <c r="R326" s="25">
        <v>0</v>
      </c>
      <c r="S326" s="84">
        <f>SUM(O326:O326)*M325</f>
        <v>0</v>
      </c>
      <c r="T326" s="85">
        <f>SUM(P326:P326)*M325</f>
        <v>0</v>
      </c>
      <c r="U326" s="85">
        <f>SUM(Q326:Q326)*M325</f>
        <v>0</v>
      </c>
      <c r="V326" s="85">
        <f>SUM(R326:R326)*M325</f>
        <v>0</v>
      </c>
      <c r="W326" s="171">
        <f>MAX(S326:V326)</f>
        <v>0</v>
      </c>
      <c r="X326" s="295"/>
      <c r="Y326" s="297"/>
      <c r="Z326" s="299"/>
      <c r="AA326" s="292"/>
      <c r="AB326" s="292"/>
      <c r="AC326" s="507"/>
      <c r="AD326" s="713"/>
      <c r="AE326" s="279"/>
      <c r="AF326" s="278"/>
      <c r="AG326" s="275"/>
      <c r="AH326" s="305"/>
      <c r="AI326" s="1395"/>
      <c r="AJ326" s="167"/>
      <c r="AK326" s="245"/>
      <c r="AL326" s="245"/>
      <c r="AM326" s="245"/>
      <c r="AN326" s="245"/>
      <c r="AO326" s="168"/>
    </row>
    <row r="327" spans="1:41" ht="39.950000000000003" customHeight="1" x14ac:dyDescent="0.2">
      <c r="A327" s="796"/>
      <c r="B327" s="284"/>
      <c r="C327" s="737"/>
      <c r="D327" s="692"/>
      <c r="E327" s="703"/>
      <c r="F327" s="689"/>
      <c r="G327" s="724"/>
      <c r="H327" s="731"/>
      <c r="I327" s="734"/>
      <c r="J327" s="734"/>
      <c r="K327" s="529"/>
      <c r="L327" s="716" t="s">
        <v>922</v>
      </c>
      <c r="M327" s="526">
        <v>0.1</v>
      </c>
      <c r="N327" s="44" t="s">
        <v>49</v>
      </c>
      <c r="O327" s="66">
        <v>0</v>
      </c>
      <c r="P327" s="66">
        <v>0</v>
      </c>
      <c r="Q327" s="66">
        <v>0</v>
      </c>
      <c r="R327" s="67">
        <v>1</v>
      </c>
      <c r="S327" s="61">
        <f>SUM(O327:O327)*M327</f>
        <v>0</v>
      </c>
      <c r="T327" s="62">
        <f>SUM(P327:P327)*M327</f>
        <v>0</v>
      </c>
      <c r="U327" s="62">
        <f>SUM(Q327:Q327)*M327</f>
        <v>0</v>
      </c>
      <c r="V327" s="62">
        <f>SUM(R327:R327)*M327</f>
        <v>0.1</v>
      </c>
      <c r="W327" s="63">
        <f t="shared" si="201"/>
        <v>0.1</v>
      </c>
      <c r="X327" s="295"/>
      <c r="Y327" s="297"/>
      <c r="Z327" s="299"/>
      <c r="AA327" s="292"/>
      <c r="AB327" s="292"/>
      <c r="AC327" s="507"/>
      <c r="AD327" s="713"/>
      <c r="AE327" s="277" t="str">
        <f t="shared" ref="AE327" si="224">+IF(O328&gt;O327,"SUPERADA",IF(O328=O327,"EQUILIBRADA",IF(O328&lt;O327,"PARA MEJORAR")))</f>
        <v>EQUILIBRADA</v>
      </c>
      <c r="AF327" s="278"/>
      <c r="AG327" s="275"/>
      <c r="AH327" s="305"/>
      <c r="AI327" s="1395"/>
      <c r="AJ327" s="167"/>
      <c r="AK327" s="245"/>
      <c r="AL327" s="245"/>
      <c r="AM327" s="245"/>
      <c r="AN327" s="245"/>
      <c r="AO327" s="168"/>
    </row>
    <row r="328" spans="1:41" ht="39.950000000000003" customHeight="1" thickBot="1" x14ac:dyDescent="0.25">
      <c r="A328" s="796"/>
      <c r="B328" s="284"/>
      <c r="C328" s="737"/>
      <c r="D328" s="692"/>
      <c r="E328" s="703"/>
      <c r="F328" s="689"/>
      <c r="G328" s="724"/>
      <c r="H328" s="731"/>
      <c r="I328" s="734"/>
      <c r="J328" s="734"/>
      <c r="K328" s="529"/>
      <c r="L328" s="717"/>
      <c r="M328" s="525"/>
      <c r="N328" s="23" t="s">
        <v>53</v>
      </c>
      <c r="O328" s="25">
        <v>0</v>
      </c>
      <c r="P328" s="25">
        <v>0</v>
      </c>
      <c r="Q328" s="25">
        <v>0</v>
      </c>
      <c r="R328" s="56">
        <v>0</v>
      </c>
      <c r="S328" s="26">
        <f>SUM(O328:O328)*M327</f>
        <v>0</v>
      </c>
      <c r="T328" s="27">
        <f>SUM(P328:P328)*M327</f>
        <v>0</v>
      </c>
      <c r="U328" s="27">
        <f>SUM(Q328:Q328)*M327</f>
        <v>0</v>
      </c>
      <c r="V328" s="27">
        <f>SUM(R328:R328)*M327</f>
        <v>0</v>
      </c>
      <c r="W328" s="28">
        <f t="shared" si="201"/>
        <v>0</v>
      </c>
      <c r="X328" s="295"/>
      <c r="Y328" s="297"/>
      <c r="Z328" s="299"/>
      <c r="AA328" s="292"/>
      <c r="AB328" s="292"/>
      <c r="AC328" s="507"/>
      <c r="AD328" s="538"/>
      <c r="AE328" s="279"/>
      <c r="AF328" s="278"/>
      <c r="AG328" s="275"/>
      <c r="AH328" s="305"/>
      <c r="AI328" s="1395"/>
      <c r="AJ328" s="167"/>
      <c r="AK328" s="245"/>
      <c r="AL328" s="245"/>
      <c r="AM328" s="245"/>
      <c r="AN328" s="245"/>
      <c r="AO328" s="168"/>
    </row>
    <row r="329" spans="1:41" ht="39.950000000000003" customHeight="1" x14ac:dyDescent="0.2">
      <c r="A329" s="796"/>
      <c r="B329" s="284"/>
      <c r="C329" s="737"/>
      <c r="D329" s="692"/>
      <c r="E329" s="703"/>
      <c r="F329" s="689"/>
      <c r="G329" s="724"/>
      <c r="H329" s="731"/>
      <c r="I329" s="734"/>
      <c r="J329" s="734"/>
      <c r="K329" s="529"/>
      <c r="L329" s="716" t="s">
        <v>924</v>
      </c>
      <c r="M329" s="526">
        <v>0.2</v>
      </c>
      <c r="N329" s="44" t="s">
        <v>49</v>
      </c>
      <c r="O329" s="66">
        <v>0</v>
      </c>
      <c r="P329" s="66">
        <v>0.5</v>
      </c>
      <c r="Q329" s="66">
        <v>0.5</v>
      </c>
      <c r="R329" s="67">
        <v>1</v>
      </c>
      <c r="S329" s="61">
        <f>SUM(O329:O329)*M329</f>
        <v>0</v>
      </c>
      <c r="T329" s="62">
        <f>SUM(P329:P329)*M329</f>
        <v>0.1</v>
      </c>
      <c r="U329" s="62">
        <f>SUM(Q329:Q329)*M329</f>
        <v>0.1</v>
      </c>
      <c r="V329" s="62">
        <f>SUM(R329:R329)*M329</f>
        <v>0.2</v>
      </c>
      <c r="W329" s="63">
        <f t="shared" si="201"/>
        <v>0.2</v>
      </c>
      <c r="X329" s="295"/>
      <c r="Y329" s="297"/>
      <c r="Z329" s="299"/>
      <c r="AA329" s="292"/>
      <c r="AB329" s="292"/>
      <c r="AC329" s="507"/>
      <c r="AD329" s="537" t="s">
        <v>638</v>
      </c>
      <c r="AE329" s="277" t="str">
        <f t="shared" ref="AE329" si="225">+IF(O330&gt;O329,"SUPERADA",IF(O330=O329,"EQUILIBRADA",IF(O330&lt;O329,"PARA MEJORAR")))</f>
        <v>EQUILIBRADA</v>
      </c>
      <c r="AF329" s="278"/>
      <c r="AG329" s="275"/>
      <c r="AH329" s="305"/>
      <c r="AI329" s="1395"/>
      <c r="AJ329" s="167"/>
      <c r="AK329" s="245"/>
      <c r="AL329" s="245"/>
      <c r="AM329" s="245"/>
      <c r="AN329" s="245"/>
      <c r="AO329" s="168"/>
    </row>
    <row r="330" spans="1:41" ht="39.950000000000003" customHeight="1" thickBot="1" x14ac:dyDescent="0.25">
      <c r="A330" s="796"/>
      <c r="B330" s="284"/>
      <c r="C330" s="737"/>
      <c r="D330" s="692"/>
      <c r="E330" s="703"/>
      <c r="F330" s="689"/>
      <c r="G330" s="724"/>
      <c r="H330" s="731"/>
      <c r="I330" s="734"/>
      <c r="J330" s="734"/>
      <c r="K330" s="529"/>
      <c r="L330" s="717"/>
      <c r="M330" s="525"/>
      <c r="N330" s="23" t="s">
        <v>53</v>
      </c>
      <c r="O330" s="25">
        <v>0</v>
      </c>
      <c r="P330" s="25">
        <v>0</v>
      </c>
      <c r="Q330" s="25">
        <v>0</v>
      </c>
      <c r="R330" s="56">
        <v>0</v>
      </c>
      <c r="S330" s="84">
        <f>SUM(O330:O330)*M329</f>
        <v>0</v>
      </c>
      <c r="T330" s="85">
        <f>SUM(P330:P330)*M329</f>
        <v>0</v>
      </c>
      <c r="U330" s="85">
        <f>SUM(Q330:Q330)*M329</f>
        <v>0</v>
      </c>
      <c r="V330" s="85">
        <f>SUM(R330:R330)*M329</f>
        <v>0</v>
      </c>
      <c r="W330" s="171">
        <f t="shared" si="201"/>
        <v>0</v>
      </c>
      <c r="X330" s="295"/>
      <c r="Y330" s="297"/>
      <c r="Z330" s="299"/>
      <c r="AA330" s="292"/>
      <c r="AB330" s="292"/>
      <c r="AC330" s="507"/>
      <c r="AD330" s="538"/>
      <c r="AE330" s="279"/>
      <c r="AF330" s="278"/>
      <c r="AG330" s="275"/>
      <c r="AH330" s="305"/>
      <c r="AI330" s="1395"/>
      <c r="AJ330" s="167"/>
      <c r="AK330" s="245"/>
      <c r="AL330" s="245"/>
      <c r="AM330" s="245"/>
      <c r="AN330" s="245"/>
      <c r="AO330" s="168"/>
    </row>
    <row r="331" spans="1:41" ht="39.950000000000003" customHeight="1" x14ac:dyDescent="0.2">
      <c r="A331" s="796"/>
      <c r="B331" s="284"/>
      <c r="C331" s="737"/>
      <c r="D331" s="692"/>
      <c r="E331" s="703"/>
      <c r="F331" s="689"/>
      <c r="G331" s="724"/>
      <c r="H331" s="731"/>
      <c r="I331" s="734"/>
      <c r="J331" s="734"/>
      <c r="K331" s="529"/>
      <c r="L331" s="716" t="s">
        <v>925</v>
      </c>
      <c r="M331" s="526">
        <v>0.2</v>
      </c>
      <c r="N331" s="44" t="s">
        <v>49</v>
      </c>
      <c r="O331" s="66">
        <v>0</v>
      </c>
      <c r="P331" s="66">
        <v>0.5</v>
      </c>
      <c r="Q331" s="66">
        <v>0.5</v>
      </c>
      <c r="R331" s="67">
        <v>1</v>
      </c>
      <c r="S331" s="61">
        <f>SUM(O331:O331)*M331</f>
        <v>0</v>
      </c>
      <c r="T331" s="62">
        <f>SUM(P331:P331)*M331</f>
        <v>0.1</v>
      </c>
      <c r="U331" s="62">
        <f>SUM(Q331:Q331)*M331</f>
        <v>0.1</v>
      </c>
      <c r="V331" s="62">
        <f>SUM(R331:R331)*M331</f>
        <v>0.2</v>
      </c>
      <c r="W331" s="63">
        <f t="shared" si="201"/>
        <v>0.2</v>
      </c>
      <c r="X331" s="295"/>
      <c r="Y331" s="297"/>
      <c r="Z331" s="299"/>
      <c r="AA331" s="292"/>
      <c r="AB331" s="292"/>
      <c r="AC331" s="507"/>
      <c r="AD331" s="537" t="s">
        <v>638</v>
      </c>
      <c r="AE331" s="277" t="str">
        <f t="shared" ref="AE331" si="226">+IF(O332&gt;O331,"SUPERADA",IF(O332=O331,"EQUILIBRADA",IF(O332&lt;O331,"PARA MEJORAR")))</f>
        <v>EQUILIBRADA</v>
      </c>
      <c r="AF331" s="278"/>
      <c r="AG331" s="275"/>
      <c r="AH331" s="305"/>
      <c r="AI331" s="1395"/>
      <c r="AJ331" s="167"/>
      <c r="AK331" s="245"/>
      <c r="AL331" s="245"/>
      <c r="AM331" s="245"/>
      <c r="AN331" s="245"/>
      <c r="AO331" s="168"/>
    </row>
    <row r="332" spans="1:41" ht="39.950000000000003" customHeight="1" thickBot="1" x14ac:dyDescent="0.25">
      <c r="A332" s="796"/>
      <c r="B332" s="284"/>
      <c r="C332" s="737"/>
      <c r="D332" s="692"/>
      <c r="E332" s="703"/>
      <c r="F332" s="689"/>
      <c r="G332" s="754"/>
      <c r="H332" s="732"/>
      <c r="I332" s="735"/>
      <c r="J332" s="735"/>
      <c r="K332" s="530"/>
      <c r="L332" s="718"/>
      <c r="M332" s="690"/>
      <c r="N332" s="45" t="s">
        <v>53</v>
      </c>
      <c r="O332" s="47">
        <v>0</v>
      </c>
      <c r="P332" s="47">
        <v>0</v>
      </c>
      <c r="Q332" s="47">
        <v>0</v>
      </c>
      <c r="R332" s="47">
        <v>0</v>
      </c>
      <c r="S332" s="48">
        <f>SUM(O332:O332)*M331</f>
        <v>0</v>
      </c>
      <c r="T332" s="49">
        <f>SUM(P332:P332)*M331</f>
        <v>0</v>
      </c>
      <c r="U332" s="49">
        <f>SUM(Q332:Q332)*M331</f>
        <v>0</v>
      </c>
      <c r="V332" s="49">
        <f>SUM(R332:R332)*M331</f>
        <v>0</v>
      </c>
      <c r="W332" s="50">
        <f t="shared" si="201"/>
        <v>0</v>
      </c>
      <c r="X332" s="461"/>
      <c r="Y332" s="300"/>
      <c r="Z332" s="462"/>
      <c r="AA332" s="293"/>
      <c r="AB332" s="293"/>
      <c r="AC332" s="507"/>
      <c r="AD332" s="540"/>
      <c r="AE332" s="279"/>
      <c r="AF332" s="279"/>
      <c r="AG332" s="276"/>
      <c r="AH332" s="305"/>
      <c r="AI332" s="1395"/>
      <c r="AJ332" s="167"/>
      <c r="AK332" s="245"/>
      <c r="AL332" s="245"/>
      <c r="AM332" s="245"/>
      <c r="AN332" s="245"/>
      <c r="AO332" s="168"/>
    </row>
    <row r="333" spans="1:41" ht="39.950000000000003" customHeight="1" x14ac:dyDescent="0.2">
      <c r="A333" s="796"/>
      <c r="B333" s="284"/>
      <c r="C333" s="737"/>
      <c r="D333" s="692"/>
      <c r="E333" s="703"/>
      <c r="F333" s="689"/>
      <c r="G333" s="723" t="s">
        <v>639</v>
      </c>
      <c r="H333" s="755">
        <v>47</v>
      </c>
      <c r="I333" s="733" t="s">
        <v>640</v>
      </c>
      <c r="J333" s="733" t="s">
        <v>590</v>
      </c>
      <c r="K333" s="528">
        <v>0</v>
      </c>
      <c r="L333" s="714" t="s">
        <v>926</v>
      </c>
      <c r="M333" s="524">
        <v>0.25</v>
      </c>
      <c r="N333" s="44" t="s">
        <v>49</v>
      </c>
      <c r="O333" s="66">
        <v>0.25</v>
      </c>
      <c r="P333" s="66">
        <v>1</v>
      </c>
      <c r="Q333" s="66">
        <v>1</v>
      </c>
      <c r="R333" s="67">
        <v>1</v>
      </c>
      <c r="S333" s="19">
        <f>SUM(O333:O333)*M333</f>
        <v>6.25E-2</v>
      </c>
      <c r="T333" s="20">
        <f>SUM(P333:P333)*M333</f>
        <v>0.25</v>
      </c>
      <c r="U333" s="20">
        <f>SUM(Q333:Q333)*M333</f>
        <v>0.25</v>
      </c>
      <c r="V333" s="20">
        <f>SUM(R333:R333)*M333</f>
        <v>0.25</v>
      </c>
      <c r="W333" s="21">
        <f t="shared" ref="W333:W334" si="227">MAX(S333:V333)</f>
        <v>0.25</v>
      </c>
      <c r="X333" s="294">
        <f>+S338+S340+S336+S334</f>
        <v>0</v>
      </c>
      <c r="Y333" s="296">
        <f>+T338+T340+T336+T334</f>
        <v>0</v>
      </c>
      <c r="Z333" s="298">
        <f>+U338+U340+U336+U334</f>
        <v>0</v>
      </c>
      <c r="AA333" s="291">
        <f>+V338+V340+V336+V334</f>
        <v>0</v>
      </c>
      <c r="AB333" s="291">
        <f>+W338+W340+W336+W334</f>
        <v>0</v>
      </c>
      <c r="AC333" s="507"/>
      <c r="AD333" s="255"/>
      <c r="AE333" s="277" t="str">
        <f t="shared" ref="AE333" si="228">+IF(O334&gt;O333,"SUPERADA",IF(O334=O333,"EQUILIBRADA",IF(O334&lt;O333,"PARA MEJORAR")))</f>
        <v>PARA MEJORAR</v>
      </c>
      <c r="AF333" s="176"/>
      <c r="AG333" s="244"/>
      <c r="AH333" s="305"/>
      <c r="AI333" s="1395"/>
      <c r="AJ333" s="167"/>
      <c r="AK333" s="245"/>
      <c r="AL333" s="245"/>
      <c r="AM333" s="245"/>
      <c r="AN333" s="245"/>
      <c r="AO333" s="168"/>
    </row>
    <row r="334" spans="1:41" ht="39.950000000000003" customHeight="1" thickBot="1" x14ac:dyDescent="0.25">
      <c r="A334" s="796"/>
      <c r="B334" s="284"/>
      <c r="C334" s="737"/>
      <c r="D334" s="692"/>
      <c r="E334" s="703"/>
      <c r="F334" s="689"/>
      <c r="G334" s="724"/>
      <c r="H334" s="765"/>
      <c r="I334" s="734"/>
      <c r="J334" s="734"/>
      <c r="K334" s="529"/>
      <c r="L334" s="715"/>
      <c r="M334" s="525"/>
      <c r="N334" s="23" t="s">
        <v>53</v>
      </c>
      <c r="O334" s="25">
        <v>0</v>
      </c>
      <c r="P334" s="25">
        <v>0</v>
      </c>
      <c r="Q334" s="25">
        <v>0</v>
      </c>
      <c r="R334" s="56">
        <v>0</v>
      </c>
      <c r="S334" s="26">
        <f>SUM(O334:O334)*M333</f>
        <v>0</v>
      </c>
      <c r="T334" s="27">
        <f>SUM(P334:P334)*M333</f>
        <v>0</v>
      </c>
      <c r="U334" s="27">
        <f>SUM(Q334:Q334)*M333</f>
        <v>0</v>
      </c>
      <c r="V334" s="27">
        <f>SUM(R334:R334)*M333</f>
        <v>0</v>
      </c>
      <c r="W334" s="28">
        <f t="shared" si="227"/>
        <v>0</v>
      </c>
      <c r="X334" s="295"/>
      <c r="Y334" s="297"/>
      <c r="Z334" s="299"/>
      <c r="AA334" s="292"/>
      <c r="AB334" s="292"/>
      <c r="AC334" s="507"/>
      <c r="AD334" s="255"/>
      <c r="AE334" s="279"/>
      <c r="AF334" s="176"/>
      <c r="AG334" s="244"/>
      <c r="AH334" s="305"/>
      <c r="AI334" s="1395"/>
      <c r="AJ334" s="167"/>
      <c r="AK334" s="245"/>
      <c r="AL334" s="245"/>
      <c r="AM334" s="245"/>
      <c r="AN334" s="245"/>
      <c r="AO334" s="168"/>
    </row>
    <row r="335" spans="1:41" ht="39.950000000000003" customHeight="1" x14ac:dyDescent="0.2">
      <c r="A335" s="796"/>
      <c r="B335" s="284"/>
      <c r="C335" s="737"/>
      <c r="D335" s="692"/>
      <c r="E335" s="703"/>
      <c r="F335" s="689"/>
      <c r="G335" s="724"/>
      <c r="H335" s="765"/>
      <c r="I335" s="734"/>
      <c r="J335" s="734"/>
      <c r="K335" s="529"/>
      <c r="L335" s="683" t="s">
        <v>927</v>
      </c>
      <c r="M335" s="526">
        <v>0.25</v>
      </c>
      <c r="N335" s="44" t="s">
        <v>49</v>
      </c>
      <c r="O335" s="66">
        <v>0</v>
      </c>
      <c r="P335" s="66">
        <v>0</v>
      </c>
      <c r="Q335" s="66">
        <v>0.5</v>
      </c>
      <c r="R335" s="67">
        <v>1</v>
      </c>
      <c r="S335" s="61">
        <f>SUM(O335:O335)*M335</f>
        <v>0</v>
      </c>
      <c r="T335" s="62">
        <f>SUM(P335:P335)*M335</f>
        <v>0</v>
      </c>
      <c r="U335" s="62">
        <f>SUM(Q335:Q335)*M335</f>
        <v>0.125</v>
      </c>
      <c r="V335" s="62">
        <f>SUM(R335:R335)*M335</f>
        <v>0.25</v>
      </c>
      <c r="W335" s="63">
        <f>MAX(S335:V335)</f>
        <v>0.25</v>
      </c>
      <c r="X335" s="295"/>
      <c r="Y335" s="297"/>
      <c r="Z335" s="299"/>
      <c r="AA335" s="292"/>
      <c r="AB335" s="292"/>
      <c r="AC335" s="507"/>
      <c r="AD335" s="255"/>
      <c r="AE335" s="277" t="str">
        <f t="shared" ref="AE335" si="229">+IF(O336&gt;O335,"SUPERADA",IF(O336=O335,"EQUILIBRADA",IF(O336&lt;O335,"PARA MEJORAR")))</f>
        <v>EQUILIBRADA</v>
      </c>
      <c r="AF335" s="176"/>
      <c r="AG335" s="244"/>
      <c r="AH335" s="305"/>
      <c r="AI335" s="1395"/>
      <c r="AJ335" s="167"/>
      <c r="AK335" s="245"/>
      <c r="AL335" s="245"/>
      <c r="AM335" s="245"/>
      <c r="AN335" s="245"/>
      <c r="AO335" s="168"/>
    </row>
    <row r="336" spans="1:41" ht="39.950000000000003" customHeight="1" thickBot="1" x14ac:dyDescent="0.25">
      <c r="A336" s="796"/>
      <c r="B336" s="284"/>
      <c r="C336" s="737"/>
      <c r="D336" s="692"/>
      <c r="E336" s="703"/>
      <c r="F336" s="689"/>
      <c r="G336" s="724"/>
      <c r="H336" s="765"/>
      <c r="I336" s="734"/>
      <c r="J336" s="734"/>
      <c r="K336" s="529"/>
      <c r="L336" s="683"/>
      <c r="M336" s="525"/>
      <c r="N336" s="23" t="s">
        <v>53</v>
      </c>
      <c r="O336" s="25">
        <v>0</v>
      </c>
      <c r="P336" s="25">
        <v>0</v>
      </c>
      <c r="Q336" s="25">
        <v>0</v>
      </c>
      <c r="R336" s="56">
        <v>0</v>
      </c>
      <c r="S336" s="84">
        <f>SUM(O336:O336)*M335</f>
        <v>0</v>
      </c>
      <c r="T336" s="85">
        <f>SUM(P336:P336)*M335</f>
        <v>0</v>
      </c>
      <c r="U336" s="85">
        <f>SUM(Q336:Q336)*M335</f>
        <v>0</v>
      </c>
      <c r="V336" s="85">
        <f>SUM(R336:R336)*M335</f>
        <v>0</v>
      </c>
      <c r="W336" s="171">
        <f>MAX(S336:V336)</f>
        <v>0</v>
      </c>
      <c r="X336" s="295"/>
      <c r="Y336" s="297"/>
      <c r="Z336" s="299"/>
      <c r="AA336" s="292"/>
      <c r="AB336" s="292"/>
      <c r="AC336" s="507"/>
      <c r="AD336" s="255"/>
      <c r="AE336" s="279"/>
      <c r="AF336" s="176"/>
      <c r="AG336" s="244"/>
      <c r="AH336" s="305"/>
      <c r="AI336" s="1395"/>
      <c r="AJ336" s="167"/>
      <c r="AK336" s="245"/>
      <c r="AL336" s="245"/>
      <c r="AM336" s="245"/>
      <c r="AN336" s="245"/>
      <c r="AO336" s="168"/>
    </row>
    <row r="337" spans="1:41" ht="39.950000000000003" customHeight="1" x14ac:dyDescent="0.2">
      <c r="A337" s="796"/>
      <c r="B337" s="284"/>
      <c r="C337" s="737"/>
      <c r="D337" s="692"/>
      <c r="E337" s="703"/>
      <c r="F337" s="689"/>
      <c r="G337" s="724"/>
      <c r="H337" s="765"/>
      <c r="I337" s="734"/>
      <c r="J337" s="734"/>
      <c r="K337" s="529"/>
      <c r="L337" s="715" t="s">
        <v>928</v>
      </c>
      <c r="M337" s="526">
        <v>0.25</v>
      </c>
      <c r="N337" s="44" t="s">
        <v>49</v>
      </c>
      <c r="O337" s="66">
        <v>0.25</v>
      </c>
      <c r="P337" s="66">
        <v>0.5</v>
      </c>
      <c r="Q337" s="66">
        <v>0.75</v>
      </c>
      <c r="R337" s="67">
        <v>1</v>
      </c>
      <c r="S337" s="61">
        <f>SUM(O337:O337)*M337</f>
        <v>6.25E-2</v>
      </c>
      <c r="T337" s="62">
        <f>SUM(P337:P337)*M337</f>
        <v>0.125</v>
      </c>
      <c r="U337" s="62">
        <f>SUM(Q337:Q337)*M337</f>
        <v>0.1875</v>
      </c>
      <c r="V337" s="62">
        <f>SUM(R337:R337)*M337</f>
        <v>0.25</v>
      </c>
      <c r="W337" s="63">
        <f t="shared" si="201"/>
        <v>0.25</v>
      </c>
      <c r="X337" s="295"/>
      <c r="Y337" s="297"/>
      <c r="Z337" s="299"/>
      <c r="AA337" s="292"/>
      <c r="AB337" s="292"/>
      <c r="AC337" s="507"/>
      <c r="AD337" s="684" t="s">
        <v>641</v>
      </c>
      <c r="AE337" s="277" t="str">
        <f t="shared" ref="AE337" si="230">+IF(O338&gt;O337,"SUPERADA",IF(O338=O337,"EQUILIBRADA",IF(O338&lt;O337,"PARA MEJORAR")))</f>
        <v>PARA MEJORAR</v>
      </c>
      <c r="AF337" s="277" t="str">
        <f>IF(COUNTIF(AE337:AE340,"PARA MEJORAR")&gt;=1,"PARA MEJORAR","BIEN")</f>
        <v>PARA MEJORAR</v>
      </c>
      <c r="AG337" s="244"/>
      <c r="AH337" s="305"/>
      <c r="AI337" s="1395"/>
      <c r="AJ337" s="164"/>
      <c r="AK337" s="165"/>
      <c r="AL337" s="165"/>
      <c r="AM337" s="165"/>
      <c r="AN337" s="165"/>
      <c r="AO337" s="166"/>
    </row>
    <row r="338" spans="1:41" ht="39.950000000000003" customHeight="1" thickBot="1" x14ac:dyDescent="0.25">
      <c r="A338" s="796"/>
      <c r="B338" s="284"/>
      <c r="C338" s="737"/>
      <c r="D338" s="692"/>
      <c r="E338" s="703"/>
      <c r="F338" s="689"/>
      <c r="G338" s="724"/>
      <c r="H338" s="765"/>
      <c r="I338" s="734"/>
      <c r="J338" s="734"/>
      <c r="K338" s="529"/>
      <c r="L338" s="717"/>
      <c r="M338" s="525"/>
      <c r="N338" s="23" t="s">
        <v>53</v>
      </c>
      <c r="O338" s="25">
        <v>0</v>
      </c>
      <c r="P338" s="25">
        <v>0</v>
      </c>
      <c r="Q338" s="25">
        <v>0</v>
      </c>
      <c r="R338" s="56">
        <v>0</v>
      </c>
      <c r="S338" s="84">
        <f>SUM(O338:O338)*M337</f>
        <v>0</v>
      </c>
      <c r="T338" s="85">
        <f>SUM(P338:P338)*M337</f>
        <v>0</v>
      </c>
      <c r="U338" s="85">
        <f>SUM(Q338:Q338)*M337</f>
        <v>0</v>
      </c>
      <c r="V338" s="85">
        <f>SUM(R338:R338)*M337</f>
        <v>0</v>
      </c>
      <c r="W338" s="171">
        <f t="shared" si="201"/>
        <v>0</v>
      </c>
      <c r="X338" s="295"/>
      <c r="Y338" s="297"/>
      <c r="Z338" s="299"/>
      <c r="AA338" s="292"/>
      <c r="AB338" s="292"/>
      <c r="AC338" s="507"/>
      <c r="AD338" s="538"/>
      <c r="AE338" s="279"/>
      <c r="AF338" s="278"/>
      <c r="AG338" s="244"/>
      <c r="AH338" s="305"/>
      <c r="AI338" s="1395"/>
      <c r="AJ338" s="167"/>
      <c r="AK338" s="245"/>
      <c r="AL338" s="245"/>
      <c r="AM338" s="245"/>
      <c r="AN338" s="245"/>
      <c r="AO338" s="168"/>
    </row>
    <row r="339" spans="1:41" ht="39.950000000000003" customHeight="1" x14ac:dyDescent="0.2">
      <c r="A339" s="796"/>
      <c r="B339" s="284"/>
      <c r="C339" s="737"/>
      <c r="D339" s="692"/>
      <c r="E339" s="703"/>
      <c r="F339" s="689"/>
      <c r="G339" s="724"/>
      <c r="H339" s="765"/>
      <c r="I339" s="734"/>
      <c r="J339" s="734"/>
      <c r="K339" s="529"/>
      <c r="L339" s="716" t="s">
        <v>929</v>
      </c>
      <c r="M339" s="526">
        <v>0.25</v>
      </c>
      <c r="N339" s="44" t="s">
        <v>49</v>
      </c>
      <c r="O339" s="66">
        <v>0</v>
      </c>
      <c r="P339" s="66">
        <v>0.25</v>
      </c>
      <c r="Q339" s="66">
        <v>0.5</v>
      </c>
      <c r="R339" s="67">
        <v>1</v>
      </c>
      <c r="S339" s="61">
        <f>SUM(O339:O339)*M339</f>
        <v>0</v>
      </c>
      <c r="T339" s="62">
        <f>SUM(P339:P339)*M339</f>
        <v>6.25E-2</v>
      </c>
      <c r="U339" s="62">
        <f>SUM(Q339:Q339)*M339</f>
        <v>0.125</v>
      </c>
      <c r="V339" s="62">
        <f>SUM(R339:R339)*M339</f>
        <v>0.25</v>
      </c>
      <c r="W339" s="63">
        <f t="shared" si="201"/>
        <v>0.25</v>
      </c>
      <c r="X339" s="295"/>
      <c r="Y339" s="297"/>
      <c r="Z339" s="299"/>
      <c r="AA339" s="292"/>
      <c r="AB339" s="292"/>
      <c r="AC339" s="507"/>
      <c r="AD339" s="537" t="s">
        <v>594</v>
      </c>
      <c r="AE339" s="277" t="str">
        <f t="shared" ref="AE339" si="231">+IF(O340&gt;O339,"SUPERADA",IF(O340=O339,"EQUILIBRADA",IF(O340&lt;O339,"PARA MEJORAR")))</f>
        <v>EQUILIBRADA</v>
      </c>
      <c r="AF339" s="278"/>
      <c r="AG339" s="244"/>
      <c r="AH339" s="305"/>
      <c r="AI339" s="1395"/>
      <c r="AJ339" s="167"/>
      <c r="AK339" s="245"/>
      <c r="AL339" s="245"/>
      <c r="AM339" s="245"/>
      <c r="AN339" s="245"/>
      <c r="AO339" s="168"/>
    </row>
    <row r="340" spans="1:41" ht="39.950000000000003" customHeight="1" thickBot="1" x14ac:dyDescent="0.25">
      <c r="A340" s="796"/>
      <c r="B340" s="284"/>
      <c r="C340" s="737"/>
      <c r="D340" s="692"/>
      <c r="E340" s="703"/>
      <c r="F340" s="689"/>
      <c r="G340" s="754"/>
      <c r="H340" s="756"/>
      <c r="I340" s="735"/>
      <c r="J340" s="735"/>
      <c r="K340" s="530"/>
      <c r="L340" s="718"/>
      <c r="M340" s="690"/>
      <c r="N340" s="45" t="s">
        <v>53</v>
      </c>
      <c r="O340" s="47">
        <v>0</v>
      </c>
      <c r="P340" s="47">
        <v>0</v>
      </c>
      <c r="Q340" s="47">
        <v>0</v>
      </c>
      <c r="R340" s="59">
        <v>0</v>
      </c>
      <c r="S340" s="48">
        <f>SUM(O340:O340)*M339</f>
        <v>0</v>
      </c>
      <c r="T340" s="49">
        <f>SUM(P340:P340)*M339</f>
        <v>0</v>
      </c>
      <c r="U340" s="49">
        <f>SUM(Q340:Q340)*M339</f>
        <v>0</v>
      </c>
      <c r="V340" s="49">
        <f>SUM(R340:R340)*M339</f>
        <v>0</v>
      </c>
      <c r="W340" s="50">
        <f t="shared" si="201"/>
        <v>0</v>
      </c>
      <c r="X340" s="461"/>
      <c r="Y340" s="300"/>
      <c r="Z340" s="462"/>
      <c r="AA340" s="293"/>
      <c r="AB340" s="293"/>
      <c r="AC340" s="507"/>
      <c r="AD340" s="540"/>
      <c r="AE340" s="279"/>
      <c r="AF340" s="279"/>
      <c r="AG340" s="244"/>
      <c r="AH340" s="305"/>
      <c r="AI340" s="1395"/>
      <c r="AJ340" s="167"/>
      <c r="AK340" s="245"/>
      <c r="AL340" s="245"/>
      <c r="AM340" s="245"/>
      <c r="AN340" s="245"/>
      <c r="AO340" s="168"/>
    </row>
    <row r="341" spans="1:41" ht="39.950000000000003" customHeight="1" x14ac:dyDescent="0.2">
      <c r="A341" s="796"/>
      <c r="B341" s="284"/>
      <c r="C341" s="737"/>
      <c r="D341" s="692"/>
      <c r="E341" s="703"/>
      <c r="F341" s="689"/>
      <c r="G341" s="723" t="s">
        <v>642</v>
      </c>
      <c r="H341" s="755">
        <v>48</v>
      </c>
      <c r="I341" s="733" t="s">
        <v>643</v>
      </c>
      <c r="J341" s="733" t="s">
        <v>590</v>
      </c>
      <c r="K341" s="528">
        <v>0</v>
      </c>
      <c r="L341" s="714" t="s">
        <v>644</v>
      </c>
      <c r="M341" s="524">
        <v>0.25</v>
      </c>
      <c r="N341" s="44" t="s">
        <v>49</v>
      </c>
      <c r="O341" s="66">
        <v>0</v>
      </c>
      <c r="P341" s="66">
        <v>0.25</v>
      </c>
      <c r="Q341" s="66">
        <v>1</v>
      </c>
      <c r="R341" s="67">
        <v>1</v>
      </c>
      <c r="S341" s="19">
        <f>SUM(O341:O341)*M341</f>
        <v>0</v>
      </c>
      <c r="T341" s="20">
        <f>SUM(P341:P341)*M341</f>
        <v>6.25E-2</v>
      </c>
      <c r="U341" s="20">
        <f>SUM(Q341:Q341)*M341</f>
        <v>0.25</v>
      </c>
      <c r="V341" s="20">
        <f>SUM(R341:R341)*M341</f>
        <v>0.25</v>
      </c>
      <c r="W341" s="21">
        <f t="shared" si="201"/>
        <v>0.25</v>
      </c>
      <c r="X341" s="294">
        <f>+S344+S346+S348+S342</f>
        <v>0</v>
      </c>
      <c r="Y341" s="296">
        <f>+T344+T346+T348+T342</f>
        <v>0</v>
      </c>
      <c r="Z341" s="298">
        <f>+U344+U346+U348+U342</f>
        <v>0</v>
      </c>
      <c r="AA341" s="291">
        <f>+V344+V346+V348+V342</f>
        <v>0</v>
      </c>
      <c r="AB341" s="291">
        <f>+W344+W346+W348+W342</f>
        <v>0</v>
      </c>
      <c r="AC341" s="507"/>
      <c r="AD341" s="255"/>
      <c r="AE341" s="277" t="str">
        <f t="shared" ref="AE341" si="232">+IF(O342&gt;O341,"SUPERADA",IF(O342=O341,"EQUILIBRADA",IF(O342&lt;O341,"PARA MEJORAR")))</f>
        <v>EQUILIBRADA</v>
      </c>
      <c r="AF341" s="176"/>
      <c r="AG341" s="244"/>
      <c r="AH341" s="305"/>
      <c r="AI341" s="1395"/>
      <c r="AJ341" s="167"/>
      <c r="AK341" s="245"/>
      <c r="AL341" s="245"/>
      <c r="AM341" s="245"/>
      <c r="AN341" s="245"/>
      <c r="AO341" s="168"/>
    </row>
    <row r="342" spans="1:41" ht="39.950000000000003" customHeight="1" thickBot="1" x14ac:dyDescent="0.25">
      <c r="A342" s="796"/>
      <c r="B342" s="284"/>
      <c r="C342" s="737"/>
      <c r="D342" s="692"/>
      <c r="E342" s="703"/>
      <c r="F342" s="689"/>
      <c r="G342" s="724"/>
      <c r="H342" s="765"/>
      <c r="I342" s="734"/>
      <c r="J342" s="734"/>
      <c r="K342" s="529"/>
      <c r="L342" s="715"/>
      <c r="M342" s="525"/>
      <c r="N342" s="23" t="s">
        <v>53</v>
      </c>
      <c r="O342" s="25">
        <v>0</v>
      </c>
      <c r="P342" s="25">
        <v>0</v>
      </c>
      <c r="Q342" s="25">
        <v>0</v>
      </c>
      <c r="R342" s="56">
        <v>0</v>
      </c>
      <c r="S342" s="26">
        <f>SUM(O342:O342)*M341</f>
        <v>0</v>
      </c>
      <c r="T342" s="27">
        <f>SUM(P342:P342)*M341</f>
        <v>0</v>
      </c>
      <c r="U342" s="27">
        <f>SUM(Q342:Q342)*M341</f>
        <v>0</v>
      </c>
      <c r="V342" s="27">
        <f>SUM(R342:R342)*M341</f>
        <v>0</v>
      </c>
      <c r="W342" s="28">
        <f t="shared" si="201"/>
        <v>0</v>
      </c>
      <c r="X342" s="295"/>
      <c r="Y342" s="297"/>
      <c r="Z342" s="299"/>
      <c r="AA342" s="292"/>
      <c r="AB342" s="292"/>
      <c r="AC342" s="507"/>
      <c r="AD342" s="255"/>
      <c r="AE342" s="279"/>
      <c r="AF342" s="176"/>
      <c r="AG342" s="244"/>
      <c r="AH342" s="305"/>
      <c r="AI342" s="1395"/>
      <c r="AJ342" s="167"/>
      <c r="AK342" s="245"/>
      <c r="AL342" s="245"/>
      <c r="AM342" s="245"/>
      <c r="AN342" s="245"/>
      <c r="AO342" s="168"/>
    </row>
    <row r="343" spans="1:41" ht="39.950000000000003" customHeight="1" x14ac:dyDescent="0.2">
      <c r="A343" s="796"/>
      <c r="B343" s="284"/>
      <c r="C343" s="737"/>
      <c r="D343" s="692"/>
      <c r="E343" s="703"/>
      <c r="F343" s="689"/>
      <c r="G343" s="724"/>
      <c r="H343" s="765"/>
      <c r="I343" s="734"/>
      <c r="J343" s="734"/>
      <c r="K343" s="529"/>
      <c r="L343" s="683" t="s">
        <v>645</v>
      </c>
      <c r="M343" s="526">
        <v>0.25</v>
      </c>
      <c r="N343" s="44" t="s">
        <v>49</v>
      </c>
      <c r="O343" s="66">
        <v>0</v>
      </c>
      <c r="P343" s="66">
        <v>0.25</v>
      </c>
      <c r="Q343" s="66">
        <v>1</v>
      </c>
      <c r="R343" s="67">
        <v>1</v>
      </c>
      <c r="S343" s="61">
        <f>SUM(O343:O343)*M343</f>
        <v>0</v>
      </c>
      <c r="T343" s="62">
        <f>SUM(P343:P343)*M343</f>
        <v>6.25E-2</v>
      </c>
      <c r="U343" s="62">
        <f>SUM(Q343:Q343)*M343</f>
        <v>0.25</v>
      </c>
      <c r="V343" s="62">
        <f>SUM(R343:R343)*M343</f>
        <v>0.25</v>
      </c>
      <c r="W343" s="63">
        <f t="shared" si="201"/>
        <v>0.25</v>
      </c>
      <c r="X343" s="295"/>
      <c r="Y343" s="297"/>
      <c r="Z343" s="299"/>
      <c r="AA343" s="292"/>
      <c r="AB343" s="292"/>
      <c r="AC343" s="507"/>
      <c r="AD343" s="684" t="s">
        <v>646</v>
      </c>
      <c r="AE343" s="277" t="str">
        <f t="shared" ref="AE343" si="233">+IF(O344&gt;O343,"SUPERADA",IF(O344=O343,"EQUILIBRADA",IF(O344&lt;O343,"PARA MEJORAR")))</f>
        <v>EQUILIBRADA</v>
      </c>
      <c r="AF343" s="277" t="str">
        <f>IF(COUNTIF(AE343:AE348,"PARA MEJORAR")&gt;=1,"PARA MEJORAR","BIEN")</f>
        <v>PARA MEJORAR</v>
      </c>
      <c r="AG343" s="244"/>
      <c r="AH343" s="305"/>
      <c r="AI343" s="1395"/>
      <c r="AJ343" s="164"/>
      <c r="AK343" s="165"/>
      <c r="AL343" s="165"/>
      <c r="AM343" s="165"/>
      <c r="AN343" s="165"/>
      <c r="AO343" s="166"/>
    </row>
    <row r="344" spans="1:41" ht="39.950000000000003" customHeight="1" thickBot="1" x14ac:dyDescent="0.25">
      <c r="A344" s="796"/>
      <c r="B344" s="284"/>
      <c r="C344" s="737"/>
      <c r="D344" s="692"/>
      <c r="E344" s="703"/>
      <c r="F344" s="689"/>
      <c r="G344" s="724"/>
      <c r="H344" s="765"/>
      <c r="I344" s="734"/>
      <c r="J344" s="734"/>
      <c r="K344" s="529"/>
      <c r="L344" s="683"/>
      <c r="M344" s="525"/>
      <c r="N344" s="23" t="s">
        <v>53</v>
      </c>
      <c r="O344" s="25">
        <v>0</v>
      </c>
      <c r="P344" s="25">
        <v>0</v>
      </c>
      <c r="Q344" s="25">
        <v>0</v>
      </c>
      <c r="R344" s="56">
        <v>0</v>
      </c>
      <c r="S344" s="84">
        <f>SUM(O344:O344)*M343</f>
        <v>0</v>
      </c>
      <c r="T344" s="85">
        <f>SUM(P344:P344)*M343</f>
        <v>0</v>
      </c>
      <c r="U344" s="85">
        <f>SUM(Q344:Q344)*M343</f>
        <v>0</v>
      </c>
      <c r="V344" s="85">
        <f>SUM(R344:R344)*M343</f>
        <v>0</v>
      </c>
      <c r="W344" s="171">
        <f t="shared" si="201"/>
        <v>0</v>
      </c>
      <c r="X344" s="295"/>
      <c r="Y344" s="297"/>
      <c r="Z344" s="299"/>
      <c r="AA344" s="292"/>
      <c r="AB344" s="292"/>
      <c r="AC344" s="507"/>
      <c r="AD344" s="538"/>
      <c r="AE344" s="279"/>
      <c r="AF344" s="278"/>
      <c r="AG344" s="244"/>
      <c r="AH344" s="305"/>
      <c r="AI344" s="1395"/>
      <c r="AJ344" s="167"/>
      <c r="AK344" s="245"/>
      <c r="AL344" s="245"/>
      <c r="AM344" s="245"/>
      <c r="AN344" s="245"/>
      <c r="AO344" s="168"/>
    </row>
    <row r="345" spans="1:41" ht="39.950000000000003" customHeight="1" x14ac:dyDescent="0.2">
      <c r="A345" s="796"/>
      <c r="B345" s="284"/>
      <c r="C345" s="737"/>
      <c r="D345" s="692"/>
      <c r="E345" s="703"/>
      <c r="F345" s="689"/>
      <c r="G345" s="724"/>
      <c r="H345" s="765"/>
      <c r="I345" s="734"/>
      <c r="J345" s="734"/>
      <c r="K345" s="529"/>
      <c r="L345" s="716" t="s">
        <v>647</v>
      </c>
      <c r="M345" s="526">
        <v>0.25</v>
      </c>
      <c r="N345" s="44" t="s">
        <v>49</v>
      </c>
      <c r="O345" s="66">
        <v>0</v>
      </c>
      <c r="P345" s="66">
        <v>0</v>
      </c>
      <c r="Q345" s="66">
        <v>0.25</v>
      </c>
      <c r="R345" s="67">
        <v>1</v>
      </c>
      <c r="S345" s="61">
        <f>SUM(O345:O345)*M345</f>
        <v>0</v>
      </c>
      <c r="T345" s="62">
        <f>SUM(P345:P345)*M345</f>
        <v>0</v>
      </c>
      <c r="U345" s="62">
        <f>SUM(Q345:Q345)*M345</f>
        <v>6.25E-2</v>
      </c>
      <c r="V345" s="62">
        <f>SUM(R345:R345)*M345</f>
        <v>0.25</v>
      </c>
      <c r="W345" s="63">
        <f t="shared" si="201"/>
        <v>0.25</v>
      </c>
      <c r="X345" s="295"/>
      <c r="Y345" s="297"/>
      <c r="Z345" s="299"/>
      <c r="AA345" s="292"/>
      <c r="AB345" s="292"/>
      <c r="AC345" s="507"/>
      <c r="AD345" s="537" t="s">
        <v>594</v>
      </c>
      <c r="AE345" s="277" t="str">
        <f t="shared" ref="AE345" si="234">+IF(O346&gt;O345,"SUPERADA",IF(O346=O345,"EQUILIBRADA",IF(O346&lt;O345,"PARA MEJORAR")))</f>
        <v>EQUILIBRADA</v>
      </c>
      <c r="AF345" s="278"/>
      <c r="AG345" s="244"/>
      <c r="AH345" s="305"/>
      <c r="AI345" s="1395"/>
      <c r="AJ345" s="167"/>
      <c r="AK345" s="245"/>
      <c r="AL345" s="245"/>
      <c r="AM345" s="245"/>
      <c r="AN345" s="245"/>
      <c r="AO345" s="168"/>
    </row>
    <row r="346" spans="1:41" ht="39.950000000000003" customHeight="1" thickBot="1" x14ac:dyDescent="0.25">
      <c r="A346" s="796"/>
      <c r="B346" s="284"/>
      <c r="C346" s="737"/>
      <c r="D346" s="692"/>
      <c r="E346" s="703"/>
      <c r="F346" s="689"/>
      <c r="G346" s="724"/>
      <c r="H346" s="765"/>
      <c r="I346" s="734"/>
      <c r="J346" s="734"/>
      <c r="K346" s="529"/>
      <c r="L346" s="717"/>
      <c r="M346" s="525"/>
      <c r="N346" s="23" t="s">
        <v>53</v>
      </c>
      <c r="O346" s="25">
        <v>0</v>
      </c>
      <c r="P346" s="25">
        <v>0</v>
      </c>
      <c r="Q346" s="25">
        <v>0</v>
      </c>
      <c r="R346" s="56">
        <v>0</v>
      </c>
      <c r="S346" s="26">
        <f>SUM(O346:O346)*M345</f>
        <v>0</v>
      </c>
      <c r="T346" s="27">
        <f>SUM(P346:P346)*M345</f>
        <v>0</v>
      </c>
      <c r="U346" s="27">
        <f>SUM(Q346:Q346)*M345</f>
        <v>0</v>
      </c>
      <c r="V346" s="27">
        <f>SUM(R346:R346)*M345</f>
        <v>0</v>
      </c>
      <c r="W346" s="28">
        <f t="shared" si="201"/>
        <v>0</v>
      </c>
      <c r="X346" s="295"/>
      <c r="Y346" s="297"/>
      <c r="Z346" s="299"/>
      <c r="AA346" s="292"/>
      <c r="AB346" s="292"/>
      <c r="AC346" s="507"/>
      <c r="AD346" s="713"/>
      <c r="AE346" s="279"/>
      <c r="AF346" s="278"/>
      <c r="AG346" s="244"/>
      <c r="AH346" s="305"/>
      <c r="AI346" s="1395"/>
      <c r="AJ346" s="167"/>
      <c r="AK346" s="245"/>
      <c r="AL346" s="245"/>
      <c r="AM346" s="245"/>
      <c r="AN346" s="245"/>
      <c r="AO346" s="168"/>
    </row>
    <row r="347" spans="1:41" ht="39.950000000000003" customHeight="1" x14ac:dyDescent="0.2">
      <c r="A347" s="796"/>
      <c r="B347" s="284"/>
      <c r="C347" s="737"/>
      <c r="D347" s="692"/>
      <c r="E347" s="703"/>
      <c r="F347" s="689"/>
      <c r="G347" s="724"/>
      <c r="H347" s="765"/>
      <c r="I347" s="734"/>
      <c r="J347" s="734"/>
      <c r="K347" s="529"/>
      <c r="L347" s="716" t="s">
        <v>648</v>
      </c>
      <c r="M347" s="526">
        <v>0.25</v>
      </c>
      <c r="N347" s="44" t="s">
        <v>49</v>
      </c>
      <c r="O347" s="66">
        <v>0.25</v>
      </c>
      <c r="P347" s="66">
        <v>0.5</v>
      </c>
      <c r="Q347" s="66">
        <v>0.75</v>
      </c>
      <c r="R347" s="67">
        <v>1</v>
      </c>
      <c r="S347" s="61">
        <f>SUM(O347:O347)*M347</f>
        <v>6.25E-2</v>
      </c>
      <c r="T347" s="62">
        <f>SUM(P347:P347)*M347</f>
        <v>0.125</v>
      </c>
      <c r="U347" s="62">
        <f>SUM(Q347:Q347)*M347</f>
        <v>0.1875</v>
      </c>
      <c r="V347" s="62">
        <f>SUM(R347:R347)*M347</f>
        <v>0.25</v>
      </c>
      <c r="W347" s="63">
        <f t="shared" si="201"/>
        <v>0.25</v>
      </c>
      <c r="X347" s="295"/>
      <c r="Y347" s="297"/>
      <c r="Z347" s="299"/>
      <c r="AA347" s="292"/>
      <c r="AB347" s="292"/>
      <c r="AC347" s="507"/>
      <c r="AD347" s="713"/>
      <c r="AE347" s="277" t="str">
        <f t="shared" ref="AE347" si="235">+IF(O348&gt;O347,"SUPERADA",IF(O348=O347,"EQUILIBRADA",IF(O348&lt;O347,"PARA MEJORAR")))</f>
        <v>PARA MEJORAR</v>
      </c>
      <c r="AF347" s="278"/>
      <c r="AG347" s="244"/>
      <c r="AH347" s="305"/>
      <c r="AI347" s="1395"/>
      <c r="AJ347" s="167"/>
      <c r="AK347" s="245"/>
      <c r="AL347" s="245"/>
      <c r="AM347" s="245"/>
      <c r="AN347" s="245"/>
      <c r="AO347" s="168"/>
    </row>
    <row r="348" spans="1:41" ht="39.950000000000003" customHeight="1" thickBot="1" x14ac:dyDescent="0.25">
      <c r="A348" s="796"/>
      <c r="B348" s="284"/>
      <c r="C348" s="759"/>
      <c r="D348" s="760"/>
      <c r="E348" s="738"/>
      <c r="F348" s="722"/>
      <c r="G348" s="754"/>
      <c r="H348" s="756"/>
      <c r="I348" s="735"/>
      <c r="J348" s="735"/>
      <c r="K348" s="530"/>
      <c r="L348" s="718"/>
      <c r="M348" s="690"/>
      <c r="N348" s="45" t="s">
        <v>53</v>
      </c>
      <c r="O348" s="47">
        <v>0</v>
      </c>
      <c r="P348" s="47">
        <v>0</v>
      </c>
      <c r="Q348" s="47">
        <v>0</v>
      </c>
      <c r="R348" s="59">
        <v>0</v>
      </c>
      <c r="S348" s="48">
        <f>SUM(O348:O348)*M347</f>
        <v>0</v>
      </c>
      <c r="T348" s="49">
        <f>SUM(P348:P348)*M347</f>
        <v>0</v>
      </c>
      <c r="U348" s="49">
        <f>SUM(Q348:Q348)*M347</f>
        <v>0</v>
      </c>
      <c r="V348" s="49">
        <f>SUM(R348:R348)*M347</f>
        <v>0</v>
      </c>
      <c r="W348" s="50">
        <f t="shared" si="201"/>
        <v>0</v>
      </c>
      <c r="X348" s="461"/>
      <c r="Y348" s="300"/>
      <c r="Z348" s="462"/>
      <c r="AA348" s="293"/>
      <c r="AB348" s="293"/>
      <c r="AC348" s="507"/>
      <c r="AD348" s="540"/>
      <c r="AE348" s="279"/>
      <c r="AF348" s="279"/>
      <c r="AG348" s="244"/>
      <c r="AH348" s="305"/>
      <c r="AI348" s="1395"/>
      <c r="AJ348" s="167"/>
      <c r="AK348" s="245"/>
      <c r="AL348" s="245"/>
      <c r="AM348" s="245"/>
      <c r="AN348" s="245"/>
      <c r="AO348" s="168"/>
    </row>
    <row r="349" spans="1:41" ht="39.950000000000003" customHeight="1" x14ac:dyDescent="0.2">
      <c r="A349" s="796"/>
      <c r="B349" s="284"/>
      <c r="C349" s="736">
        <v>23</v>
      </c>
      <c r="D349" s="691" t="s">
        <v>649</v>
      </c>
      <c r="E349" s="702">
        <v>27</v>
      </c>
      <c r="F349" s="688" t="s">
        <v>650</v>
      </c>
      <c r="G349" s="739" t="s">
        <v>651</v>
      </c>
      <c r="H349" s="531">
        <v>49</v>
      </c>
      <c r="I349" s="733" t="s">
        <v>652</v>
      </c>
      <c r="J349" s="733" t="s">
        <v>653</v>
      </c>
      <c r="K349" s="528">
        <v>0</v>
      </c>
      <c r="L349" s="741" t="s">
        <v>654</v>
      </c>
      <c r="M349" s="524">
        <v>0.1</v>
      </c>
      <c r="N349" s="14" t="s">
        <v>49</v>
      </c>
      <c r="O349" s="16">
        <v>0</v>
      </c>
      <c r="P349" s="16">
        <v>0.1</v>
      </c>
      <c r="Q349" s="16">
        <v>0.35</v>
      </c>
      <c r="R349" s="18">
        <v>1</v>
      </c>
      <c r="S349" s="37">
        <f>SUM(O349:O349)*M349</f>
        <v>0</v>
      </c>
      <c r="T349" s="38">
        <f>SUM(P349:P349)*M349</f>
        <v>1.0000000000000002E-2</v>
      </c>
      <c r="U349" s="38">
        <f>SUM(Q349:Q349)*M349</f>
        <v>3.4999999999999996E-2</v>
      </c>
      <c r="V349" s="38">
        <f>SUM(R349:R349)*M349</f>
        <v>0.1</v>
      </c>
      <c r="W349" s="52">
        <f t="shared" si="201"/>
        <v>0.1</v>
      </c>
      <c r="X349" s="294">
        <f>+S350+S362+S364+S352+S354+S356+S358+S360</f>
        <v>0</v>
      </c>
      <c r="Y349" s="296">
        <f>+T350+T362+T364+T352+T354+T356+T358+T360</f>
        <v>0</v>
      </c>
      <c r="Z349" s="298">
        <f>+U350+U362+U364+U352+U354+U356+U358+U360</f>
        <v>0</v>
      </c>
      <c r="AA349" s="291">
        <f>+V350+V362+V364+V352+V354+V356+V358+V360</f>
        <v>0</v>
      </c>
      <c r="AB349" s="291">
        <f>+W350+W362+W364+W352+W354+W356+W358+W360</f>
        <v>0</v>
      </c>
      <c r="AC349" s="507"/>
      <c r="AD349" s="684" t="s">
        <v>605</v>
      </c>
      <c r="AE349" s="277" t="str">
        <f t="shared" ref="AE349" si="236">+IF(O350&gt;O349,"SUPERADA",IF(O350=O349,"EQUILIBRADA",IF(O350&lt;O349,"PARA MEJORAR")))</f>
        <v>EQUILIBRADA</v>
      </c>
      <c r="AF349" s="277" t="str">
        <f>IF(COUNTIF(AE349:AE364,"PARA MEJORAR")&gt;=1,"PARA MEJORAR","BIEN")</f>
        <v>PARA MEJORAR</v>
      </c>
      <c r="AG349" s="274" t="str">
        <f>IF(COUNTIF(AF349:AF364,"PARA MEJORAR")&gt;=1,"PARA MEJORAR","BIEN")</f>
        <v>PARA MEJORAR</v>
      </c>
      <c r="AH349" s="305"/>
      <c r="AI349" s="1395"/>
      <c r="AJ349" s="172"/>
      <c r="AK349" s="173"/>
      <c r="AL349" s="173"/>
      <c r="AM349" s="173"/>
      <c r="AN349" s="173"/>
      <c r="AO349" s="174"/>
    </row>
    <row r="350" spans="1:41" ht="39.950000000000003" customHeight="1" thickBot="1" x14ac:dyDescent="0.25">
      <c r="A350" s="796"/>
      <c r="B350" s="284"/>
      <c r="C350" s="737"/>
      <c r="D350" s="692"/>
      <c r="E350" s="703"/>
      <c r="F350" s="689"/>
      <c r="G350" s="740"/>
      <c r="H350" s="532"/>
      <c r="I350" s="734"/>
      <c r="J350" s="734"/>
      <c r="K350" s="529"/>
      <c r="L350" s="712"/>
      <c r="M350" s="525"/>
      <c r="N350" s="23" t="s">
        <v>53</v>
      </c>
      <c r="O350" s="25">
        <v>0</v>
      </c>
      <c r="P350" s="25">
        <v>0</v>
      </c>
      <c r="Q350" s="25">
        <v>0</v>
      </c>
      <c r="R350" s="56">
        <v>0</v>
      </c>
      <c r="S350" s="26">
        <f>SUM(O350:O350)*M349</f>
        <v>0</v>
      </c>
      <c r="T350" s="27">
        <f>SUM(P350:P350)*M349</f>
        <v>0</v>
      </c>
      <c r="U350" s="27">
        <f>SUM(Q350:Q350)*M349</f>
        <v>0</v>
      </c>
      <c r="V350" s="27">
        <f>SUM(R350:R350)*M349</f>
        <v>0</v>
      </c>
      <c r="W350" s="54">
        <f t="shared" si="201"/>
        <v>0</v>
      </c>
      <c r="X350" s="295"/>
      <c r="Y350" s="297"/>
      <c r="Z350" s="299"/>
      <c r="AA350" s="292"/>
      <c r="AB350" s="292"/>
      <c r="AC350" s="507"/>
      <c r="AD350" s="538"/>
      <c r="AE350" s="279"/>
      <c r="AF350" s="278"/>
      <c r="AG350" s="275"/>
      <c r="AH350" s="305"/>
      <c r="AI350" s="1395"/>
      <c r="AJ350" s="167"/>
      <c r="AK350" s="245"/>
      <c r="AL350" s="245"/>
      <c r="AM350" s="245"/>
      <c r="AN350" s="245"/>
      <c r="AO350" s="168"/>
    </row>
    <row r="351" spans="1:41" ht="39.950000000000003" customHeight="1" x14ac:dyDescent="0.2">
      <c r="A351" s="796"/>
      <c r="B351" s="284"/>
      <c r="C351" s="737"/>
      <c r="D351" s="692"/>
      <c r="E351" s="703"/>
      <c r="F351" s="689"/>
      <c r="G351" s="740"/>
      <c r="H351" s="532"/>
      <c r="I351" s="734"/>
      <c r="J351" s="734"/>
      <c r="K351" s="529"/>
      <c r="L351" s="700" t="s">
        <v>655</v>
      </c>
      <c r="M351" s="526">
        <v>0.1</v>
      </c>
      <c r="N351" s="44" t="s">
        <v>49</v>
      </c>
      <c r="O351" s="34">
        <v>0</v>
      </c>
      <c r="P351" s="34">
        <v>0.1</v>
      </c>
      <c r="Q351" s="34">
        <v>0.35</v>
      </c>
      <c r="R351" s="36">
        <v>1</v>
      </c>
      <c r="S351" s="61">
        <f>SUM(O351:O351)*M351</f>
        <v>0</v>
      </c>
      <c r="T351" s="62">
        <f>SUM(P351:P351)*M351</f>
        <v>1.0000000000000002E-2</v>
      </c>
      <c r="U351" s="62">
        <f>SUM(Q351:Q351)*M351</f>
        <v>3.4999999999999996E-2</v>
      </c>
      <c r="V351" s="62">
        <f>SUM(R351:R351)*M351</f>
        <v>0.1</v>
      </c>
      <c r="W351" s="68">
        <f t="shared" si="201"/>
        <v>0.1</v>
      </c>
      <c r="X351" s="295"/>
      <c r="Y351" s="297"/>
      <c r="Z351" s="299"/>
      <c r="AA351" s="292"/>
      <c r="AB351" s="292"/>
      <c r="AC351" s="507"/>
      <c r="AD351" s="537" t="s">
        <v>605</v>
      </c>
      <c r="AE351" s="277" t="str">
        <f t="shared" ref="AE351" si="237">+IF(O352&gt;O351,"SUPERADA",IF(O352=O351,"EQUILIBRADA",IF(O352&lt;O351,"PARA MEJORAR")))</f>
        <v>EQUILIBRADA</v>
      </c>
      <c r="AF351" s="278"/>
      <c r="AG351" s="275"/>
      <c r="AH351" s="305"/>
      <c r="AI351" s="1395"/>
      <c r="AJ351" s="167"/>
      <c r="AK351" s="245"/>
      <c r="AL351" s="245"/>
      <c r="AM351" s="245"/>
      <c r="AN351" s="245"/>
      <c r="AO351" s="168"/>
    </row>
    <row r="352" spans="1:41" ht="39.950000000000003" customHeight="1" thickBot="1" x14ac:dyDescent="0.25">
      <c r="A352" s="796"/>
      <c r="B352" s="284"/>
      <c r="C352" s="737"/>
      <c r="D352" s="692"/>
      <c r="E352" s="703"/>
      <c r="F352" s="689"/>
      <c r="G352" s="740"/>
      <c r="H352" s="532"/>
      <c r="I352" s="734"/>
      <c r="J352" s="734"/>
      <c r="K352" s="529"/>
      <c r="L352" s="712"/>
      <c r="M352" s="525"/>
      <c r="N352" s="23" t="s">
        <v>53</v>
      </c>
      <c r="O352" s="25">
        <v>0</v>
      </c>
      <c r="P352" s="25">
        <v>0</v>
      </c>
      <c r="Q352" s="25">
        <v>0</v>
      </c>
      <c r="R352" s="56">
        <v>0</v>
      </c>
      <c r="S352" s="26">
        <f>SUM(O352:O352)*M351</f>
        <v>0</v>
      </c>
      <c r="T352" s="27">
        <f>SUM(P352:P352)*M351</f>
        <v>0</v>
      </c>
      <c r="U352" s="27">
        <f>SUM(Q352:Q352)*M351</f>
        <v>0</v>
      </c>
      <c r="V352" s="27">
        <f>SUM(R352:R352)*M351</f>
        <v>0</v>
      </c>
      <c r="W352" s="54">
        <f t="shared" si="201"/>
        <v>0</v>
      </c>
      <c r="X352" s="295"/>
      <c r="Y352" s="297"/>
      <c r="Z352" s="299"/>
      <c r="AA352" s="292"/>
      <c r="AB352" s="292"/>
      <c r="AC352" s="507"/>
      <c r="AD352" s="538"/>
      <c r="AE352" s="279"/>
      <c r="AF352" s="278"/>
      <c r="AG352" s="275"/>
      <c r="AH352" s="305"/>
      <c r="AI352" s="1395"/>
      <c r="AJ352" s="167"/>
      <c r="AK352" s="245"/>
      <c r="AL352" s="245"/>
      <c r="AM352" s="245"/>
      <c r="AN352" s="245"/>
      <c r="AO352" s="168"/>
    </row>
    <row r="353" spans="1:41" ht="39.950000000000003" customHeight="1" x14ac:dyDescent="0.2">
      <c r="A353" s="796"/>
      <c r="B353" s="284"/>
      <c r="C353" s="737"/>
      <c r="D353" s="692"/>
      <c r="E353" s="703"/>
      <c r="F353" s="689"/>
      <c r="G353" s="740"/>
      <c r="H353" s="532"/>
      <c r="I353" s="734"/>
      <c r="J353" s="734"/>
      <c r="K353" s="529"/>
      <c r="L353" s="700" t="s">
        <v>656</v>
      </c>
      <c r="M353" s="526">
        <v>0.1</v>
      </c>
      <c r="N353" s="44" t="s">
        <v>49</v>
      </c>
      <c r="O353" s="34">
        <v>0</v>
      </c>
      <c r="P353" s="34">
        <v>0.1</v>
      </c>
      <c r="Q353" s="34">
        <v>0.35</v>
      </c>
      <c r="R353" s="36">
        <v>1</v>
      </c>
      <c r="S353" s="61">
        <f>SUM(O353:O353)*M353</f>
        <v>0</v>
      </c>
      <c r="T353" s="62">
        <f>SUM(P353:P353)*M353</f>
        <v>1.0000000000000002E-2</v>
      </c>
      <c r="U353" s="62">
        <f>SUM(Q353:Q353)*M353</f>
        <v>3.4999999999999996E-2</v>
      </c>
      <c r="V353" s="62">
        <f>SUM(R353:R353)*M353</f>
        <v>0.1</v>
      </c>
      <c r="W353" s="68">
        <f>MAX(S353:V353)</f>
        <v>0.1</v>
      </c>
      <c r="X353" s="295"/>
      <c r="Y353" s="297"/>
      <c r="Z353" s="299"/>
      <c r="AA353" s="292"/>
      <c r="AB353" s="292"/>
      <c r="AC353" s="507"/>
      <c r="AD353" s="537" t="s">
        <v>605</v>
      </c>
      <c r="AE353" s="277" t="str">
        <f t="shared" ref="AE353" si="238">+IF(O354&gt;O353,"SUPERADA",IF(O354=O353,"EQUILIBRADA",IF(O354&lt;O353,"PARA MEJORAR")))</f>
        <v>EQUILIBRADA</v>
      </c>
      <c r="AF353" s="278"/>
      <c r="AG353" s="275"/>
      <c r="AH353" s="305"/>
      <c r="AI353" s="1395"/>
      <c r="AJ353" s="167"/>
      <c r="AK353" s="245"/>
      <c r="AL353" s="245"/>
      <c r="AM353" s="245"/>
      <c r="AN353" s="245"/>
      <c r="AO353" s="168"/>
    </row>
    <row r="354" spans="1:41" ht="39.950000000000003" customHeight="1" thickBot="1" x14ac:dyDescent="0.25">
      <c r="A354" s="796"/>
      <c r="B354" s="284"/>
      <c r="C354" s="737"/>
      <c r="D354" s="692"/>
      <c r="E354" s="703"/>
      <c r="F354" s="689"/>
      <c r="G354" s="740"/>
      <c r="H354" s="532"/>
      <c r="I354" s="734"/>
      <c r="J354" s="734"/>
      <c r="K354" s="529"/>
      <c r="L354" s="712"/>
      <c r="M354" s="525"/>
      <c r="N354" s="23" t="s">
        <v>53</v>
      </c>
      <c r="O354" s="25">
        <v>0</v>
      </c>
      <c r="P354" s="25">
        <v>0</v>
      </c>
      <c r="Q354" s="25">
        <v>0</v>
      </c>
      <c r="R354" s="56">
        <v>0</v>
      </c>
      <c r="S354" s="26">
        <f>SUM(O354:O354)*M353</f>
        <v>0</v>
      </c>
      <c r="T354" s="27">
        <f>SUM(P354:P354)*M353</f>
        <v>0</v>
      </c>
      <c r="U354" s="27">
        <f>SUM(Q354:Q354)*M353</f>
        <v>0</v>
      </c>
      <c r="V354" s="27">
        <f>SUM(R354:R354)*M353</f>
        <v>0</v>
      </c>
      <c r="W354" s="54">
        <f>MAX(S354:V354)</f>
        <v>0</v>
      </c>
      <c r="X354" s="295"/>
      <c r="Y354" s="297"/>
      <c r="Z354" s="299"/>
      <c r="AA354" s="292"/>
      <c r="AB354" s="292"/>
      <c r="AC354" s="507"/>
      <c r="AD354" s="538"/>
      <c r="AE354" s="279"/>
      <c r="AF354" s="278"/>
      <c r="AG354" s="275"/>
      <c r="AH354" s="305"/>
      <c r="AI354" s="1395"/>
      <c r="AJ354" s="167"/>
      <c r="AK354" s="245"/>
      <c r="AL354" s="245"/>
      <c r="AM354" s="245"/>
      <c r="AN354" s="245"/>
      <c r="AO354" s="168"/>
    </row>
    <row r="355" spans="1:41" ht="39.950000000000003" customHeight="1" x14ac:dyDescent="0.2">
      <c r="A355" s="796"/>
      <c r="B355" s="284"/>
      <c r="C355" s="737"/>
      <c r="D355" s="692"/>
      <c r="E355" s="703"/>
      <c r="F355" s="689"/>
      <c r="G355" s="740"/>
      <c r="H355" s="532"/>
      <c r="I355" s="734"/>
      <c r="J355" s="734"/>
      <c r="K355" s="529"/>
      <c r="L355" s="700" t="s">
        <v>657</v>
      </c>
      <c r="M355" s="526">
        <v>0.1</v>
      </c>
      <c r="N355" s="44" t="s">
        <v>49</v>
      </c>
      <c r="O355" s="34">
        <v>0</v>
      </c>
      <c r="P355" s="34">
        <v>0.1</v>
      </c>
      <c r="Q355" s="34">
        <v>0.35</v>
      </c>
      <c r="R355" s="36">
        <v>1</v>
      </c>
      <c r="S355" s="61">
        <f>SUM(O355:O355)*M355</f>
        <v>0</v>
      </c>
      <c r="T355" s="62">
        <f>SUM(P355:P355)*M355</f>
        <v>1.0000000000000002E-2</v>
      </c>
      <c r="U355" s="62">
        <f>SUM(Q355:Q355)*M355</f>
        <v>3.4999999999999996E-2</v>
      </c>
      <c r="V355" s="62">
        <f>SUM(R355:R355)*M355</f>
        <v>0.1</v>
      </c>
      <c r="W355" s="68">
        <f t="shared" si="201"/>
        <v>0.1</v>
      </c>
      <c r="X355" s="295"/>
      <c r="Y355" s="297"/>
      <c r="Z355" s="299"/>
      <c r="AA355" s="292"/>
      <c r="AB355" s="292"/>
      <c r="AC355" s="507"/>
      <c r="AD355" s="537" t="s">
        <v>605</v>
      </c>
      <c r="AE355" s="277" t="str">
        <f t="shared" ref="AE355" si="239">+IF(O356&gt;O355,"SUPERADA",IF(O356=O355,"EQUILIBRADA",IF(O356&lt;O355,"PARA MEJORAR")))</f>
        <v>EQUILIBRADA</v>
      </c>
      <c r="AF355" s="278"/>
      <c r="AG355" s="275"/>
      <c r="AH355" s="305"/>
      <c r="AI355" s="1395"/>
      <c r="AJ355" s="167"/>
      <c r="AK355" s="245"/>
      <c r="AL355" s="245"/>
      <c r="AM355" s="245"/>
      <c r="AN355" s="245"/>
      <c r="AO355" s="168"/>
    </row>
    <row r="356" spans="1:41" ht="39.950000000000003" customHeight="1" thickBot="1" x14ac:dyDescent="0.25">
      <c r="A356" s="796"/>
      <c r="B356" s="284"/>
      <c r="C356" s="737"/>
      <c r="D356" s="692"/>
      <c r="E356" s="703"/>
      <c r="F356" s="689"/>
      <c r="G356" s="740"/>
      <c r="H356" s="532"/>
      <c r="I356" s="734"/>
      <c r="J356" s="734"/>
      <c r="K356" s="529"/>
      <c r="L356" s="712"/>
      <c r="M356" s="525"/>
      <c r="N356" s="23" t="s">
        <v>53</v>
      </c>
      <c r="O356" s="25">
        <v>0</v>
      </c>
      <c r="P356" s="25">
        <v>0</v>
      </c>
      <c r="Q356" s="25">
        <v>0</v>
      </c>
      <c r="R356" s="56">
        <v>0</v>
      </c>
      <c r="S356" s="26">
        <f>SUM(O356:O356)*M355</f>
        <v>0</v>
      </c>
      <c r="T356" s="27">
        <f>SUM(P356:P356)*M355</f>
        <v>0</v>
      </c>
      <c r="U356" s="27">
        <f>SUM(Q356:Q356)*M355</f>
        <v>0</v>
      </c>
      <c r="V356" s="27">
        <f>SUM(R356:R356)*M355</f>
        <v>0</v>
      </c>
      <c r="W356" s="54">
        <f t="shared" si="201"/>
        <v>0</v>
      </c>
      <c r="X356" s="295"/>
      <c r="Y356" s="297"/>
      <c r="Z356" s="299"/>
      <c r="AA356" s="292"/>
      <c r="AB356" s="292"/>
      <c r="AC356" s="507"/>
      <c r="AD356" s="538"/>
      <c r="AE356" s="279"/>
      <c r="AF356" s="278"/>
      <c r="AG356" s="275"/>
      <c r="AH356" s="305"/>
      <c r="AI356" s="1395"/>
      <c r="AJ356" s="167"/>
      <c r="AK356" s="245"/>
      <c r="AL356" s="245"/>
      <c r="AM356" s="245"/>
      <c r="AN356" s="245"/>
      <c r="AO356" s="168"/>
    </row>
    <row r="357" spans="1:41" ht="39.950000000000003" customHeight="1" x14ac:dyDescent="0.2">
      <c r="A357" s="796"/>
      <c r="B357" s="284"/>
      <c r="C357" s="737"/>
      <c r="D357" s="692"/>
      <c r="E357" s="703"/>
      <c r="F357" s="689"/>
      <c r="G357" s="740"/>
      <c r="H357" s="532"/>
      <c r="I357" s="734"/>
      <c r="J357" s="734"/>
      <c r="K357" s="529"/>
      <c r="L357" s="700" t="s">
        <v>658</v>
      </c>
      <c r="M357" s="526">
        <v>0.1</v>
      </c>
      <c r="N357" s="44" t="s">
        <v>49</v>
      </c>
      <c r="O357" s="34">
        <v>0</v>
      </c>
      <c r="P357" s="34">
        <v>0.1</v>
      </c>
      <c r="Q357" s="34">
        <v>0.35</v>
      </c>
      <c r="R357" s="36">
        <v>1</v>
      </c>
      <c r="S357" s="61">
        <f>SUM(O357:O357)*M357</f>
        <v>0</v>
      </c>
      <c r="T357" s="62">
        <f>SUM(P357:P357)*M357</f>
        <v>1.0000000000000002E-2</v>
      </c>
      <c r="U357" s="62">
        <f>SUM(Q357:Q357)*M357</f>
        <v>3.4999999999999996E-2</v>
      </c>
      <c r="V357" s="62">
        <f>SUM(R357:R357)*M357</f>
        <v>0.1</v>
      </c>
      <c r="W357" s="68">
        <f t="shared" ref="W357:W382" si="240">MAX(S357:V357)</f>
        <v>0.1</v>
      </c>
      <c r="X357" s="295"/>
      <c r="Y357" s="297"/>
      <c r="Z357" s="299"/>
      <c r="AA357" s="292"/>
      <c r="AB357" s="292"/>
      <c r="AC357" s="507"/>
      <c r="AD357" s="537" t="s">
        <v>605</v>
      </c>
      <c r="AE357" s="277" t="str">
        <f t="shared" ref="AE357" si="241">+IF(O358&gt;O357,"SUPERADA",IF(O358=O357,"EQUILIBRADA",IF(O358&lt;O357,"PARA MEJORAR")))</f>
        <v>EQUILIBRADA</v>
      </c>
      <c r="AF357" s="278"/>
      <c r="AG357" s="275"/>
      <c r="AH357" s="305"/>
      <c r="AI357" s="1395"/>
      <c r="AJ357" s="167"/>
      <c r="AK357" s="245"/>
      <c r="AL357" s="245"/>
      <c r="AM357" s="245"/>
      <c r="AN357" s="245"/>
      <c r="AO357" s="168"/>
    </row>
    <row r="358" spans="1:41" ht="39.950000000000003" customHeight="1" thickBot="1" x14ac:dyDescent="0.25">
      <c r="A358" s="796"/>
      <c r="B358" s="284"/>
      <c r="C358" s="737"/>
      <c r="D358" s="692"/>
      <c r="E358" s="703"/>
      <c r="F358" s="689"/>
      <c r="G358" s="740"/>
      <c r="H358" s="532"/>
      <c r="I358" s="734"/>
      <c r="J358" s="734"/>
      <c r="K358" s="529"/>
      <c r="L358" s="712"/>
      <c r="M358" s="525"/>
      <c r="N358" s="23" t="s">
        <v>53</v>
      </c>
      <c r="O358" s="25">
        <v>0</v>
      </c>
      <c r="P358" s="25">
        <v>0</v>
      </c>
      <c r="Q358" s="25">
        <v>0</v>
      </c>
      <c r="R358" s="56">
        <v>0</v>
      </c>
      <c r="S358" s="26">
        <f>SUM(O358:O358)*M357</f>
        <v>0</v>
      </c>
      <c r="T358" s="27">
        <f>SUM(P358:P358)*M357</f>
        <v>0</v>
      </c>
      <c r="U358" s="27">
        <f>SUM(Q358:Q358)*M357</f>
        <v>0</v>
      </c>
      <c r="V358" s="27">
        <f>SUM(R358:R358)*M357</f>
        <v>0</v>
      </c>
      <c r="W358" s="54">
        <f t="shared" si="240"/>
        <v>0</v>
      </c>
      <c r="X358" s="295"/>
      <c r="Y358" s="297"/>
      <c r="Z358" s="299"/>
      <c r="AA358" s="292"/>
      <c r="AB358" s="292"/>
      <c r="AC358" s="507"/>
      <c r="AD358" s="538"/>
      <c r="AE358" s="279"/>
      <c r="AF358" s="278"/>
      <c r="AG358" s="275"/>
      <c r="AH358" s="305"/>
      <c r="AI358" s="1395"/>
      <c r="AJ358" s="167"/>
      <c r="AK358" s="245"/>
      <c r="AL358" s="245"/>
      <c r="AM358" s="245"/>
      <c r="AN358" s="245"/>
      <c r="AO358" s="168"/>
    </row>
    <row r="359" spans="1:41" ht="39.950000000000003" customHeight="1" x14ac:dyDescent="0.2">
      <c r="A359" s="796"/>
      <c r="B359" s="284"/>
      <c r="C359" s="737"/>
      <c r="D359" s="692"/>
      <c r="E359" s="703"/>
      <c r="F359" s="689"/>
      <c r="G359" s="740"/>
      <c r="H359" s="532"/>
      <c r="I359" s="734"/>
      <c r="J359" s="734"/>
      <c r="K359" s="529"/>
      <c r="L359" s="700" t="s">
        <v>659</v>
      </c>
      <c r="M359" s="526">
        <v>0.1</v>
      </c>
      <c r="N359" s="44" t="s">
        <v>49</v>
      </c>
      <c r="O359" s="34">
        <v>0</v>
      </c>
      <c r="P359" s="34">
        <v>0.1</v>
      </c>
      <c r="Q359" s="34">
        <v>0.35</v>
      </c>
      <c r="R359" s="36">
        <v>1</v>
      </c>
      <c r="S359" s="61">
        <f>SUM(O359:O359)*M359</f>
        <v>0</v>
      </c>
      <c r="T359" s="62">
        <f>SUM(P359:P359)*M359</f>
        <v>1.0000000000000002E-2</v>
      </c>
      <c r="U359" s="62">
        <f>SUM(Q359:Q359)*M359</f>
        <v>3.4999999999999996E-2</v>
      </c>
      <c r="V359" s="62">
        <f>SUM(R359:R359)*M359</f>
        <v>0.1</v>
      </c>
      <c r="W359" s="68">
        <f>MAX(S359:V359)</f>
        <v>0.1</v>
      </c>
      <c r="X359" s="295"/>
      <c r="Y359" s="297"/>
      <c r="Z359" s="299"/>
      <c r="AA359" s="292"/>
      <c r="AB359" s="292"/>
      <c r="AC359" s="507"/>
      <c r="AD359" s="537" t="s">
        <v>605</v>
      </c>
      <c r="AE359" s="277" t="str">
        <f t="shared" ref="AE359" si="242">+IF(O360&gt;O359,"SUPERADA",IF(O360=O359,"EQUILIBRADA",IF(O360&lt;O359,"PARA MEJORAR")))</f>
        <v>EQUILIBRADA</v>
      </c>
      <c r="AF359" s="278"/>
      <c r="AG359" s="275"/>
      <c r="AH359" s="305"/>
      <c r="AI359" s="1395"/>
      <c r="AJ359" s="167"/>
      <c r="AK359" s="245"/>
      <c r="AL359" s="245"/>
      <c r="AM359" s="245"/>
      <c r="AN359" s="245"/>
      <c r="AO359" s="168"/>
    </row>
    <row r="360" spans="1:41" ht="39.950000000000003" customHeight="1" thickBot="1" x14ac:dyDescent="0.25">
      <c r="A360" s="796"/>
      <c r="B360" s="284"/>
      <c r="C360" s="737"/>
      <c r="D360" s="692"/>
      <c r="E360" s="703"/>
      <c r="F360" s="689"/>
      <c r="G360" s="740"/>
      <c r="H360" s="532"/>
      <c r="I360" s="734"/>
      <c r="J360" s="734"/>
      <c r="K360" s="529"/>
      <c r="L360" s="712"/>
      <c r="M360" s="525"/>
      <c r="N360" s="23" t="s">
        <v>53</v>
      </c>
      <c r="O360" s="25">
        <v>0</v>
      </c>
      <c r="P360" s="25">
        <v>0</v>
      </c>
      <c r="Q360" s="25">
        <v>0</v>
      </c>
      <c r="R360" s="56">
        <v>0</v>
      </c>
      <c r="S360" s="26">
        <f>SUM(O360:O360)*M359</f>
        <v>0</v>
      </c>
      <c r="T360" s="27">
        <f>SUM(P360:P360)*M359</f>
        <v>0</v>
      </c>
      <c r="U360" s="27">
        <f>SUM(Q360:Q360)*M359</f>
        <v>0</v>
      </c>
      <c r="V360" s="27">
        <f>SUM(R360:R360)*M359</f>
        <v>0</v>
      </c>
      <c r="W360" s="54">
        <f>MAX(S360:V360)</f>
        <v>0</v>
      </c>
      <c r="X360" s="295"/>
      <c r="Y360" s="297"/>
      <c r="Z360" s="299"/>
      <c r="AA360" s="292"/>
      <c r="AB360" s="292"/>
      <c r="AC360" s="507"/>
      <c r="AD360" s="538"/>
      <c r="AE360" s="279"/>
      <c r="AF360" s="278"/>
      <c r="AG360" s="275"/>
      <c r="AH360" s="305"/>
      <c r="AI360" s="1395"/>
      <c r="AJ360" s="167"/>
      <c r="AK360" s="245"/>
      <c r="AL360" s="245"/>
      <c r="AM360" s="245"/>
      <c r="AN360" s="245"/>
      <c r="AO360" s="168"/>
    </row>
    <row r="361" spans="1:41" ht="39.950000000000003" customHeight="1" x14ac:dyDescent="0.2">
      <c r="A361" s="796"/>
      <c r="B361" s="284"/>
      <c r="C361" s="737"/>
      <c r="D361" s="692"/>
      <c r="E361" s="703"/>
      <c r="F361" s="689"/>
      <c r="G361" s="740"/>
      <c r="H361" s="532"/>
      <c r="I361" s="734"/>
      <c r="J361" s="734"/>
      <c r="K361" s="529"/>
      <c r="L361" s="700" t="s">
        <v>660</v>
      </c>
      <c r="M361" s="526">
        <v>0.1</v>
      </c>
      <c r="N361" s="44" t="s">
        <v>49</v>
      </c>
      <c r="O361" s="66">
        <v>0.1</v>
      </c>
      <c r="P361" s="66">
        <v>0.4</v>
      </c>
      <c r="Q361" s="66">
        <v>1</v>
      </c>
      <c r="R361" s="67">
        <v>1</v>
      </c>
      <c r="S361" s="61">
        <f>SUM(O361:O361)*M361</f>
        <v>1.0000000000000002E-2</v>
      </c>
      <c r="T361" s="62">
        <f>SUM(P361:P361)*M361</f>
        <v>4.0000000000000008E-2</v>
      </c>
      <c r="U361" s="62">
        <f>SUM(Q361:Q361)*M361</f>
        <v>0.1</v>
      </c>
      <c r="V361" s="62">
        <f>SUM(R361:R361)*M361</f>
        <v>0.1</v>
      </c>
      <c r="W361" s="68">
        <f t="shared" si="240"/>
        <v>0.1</v>
      </c>
      <c r="X361" s="295"/>
      <c r="Y361" s="297"/>
      <c r="Z361" s="299"/>
      <c r="AA361" s="292"/>
      <c r="AB361" s="292"/>
      <c r="AC361" s="507"/>
      <c r="AD361" s="537" t="s">
        <v>600</v>
      </c>
      <c r="AE361" s="277" t="str">
        <f t="shared" ref="AE361" si="243">+IF(O362&gt;O361,"SUPERADA",IF(O362=O361,"EQUILIBRADA",IF(O362&lt;O361,"PARA MEJORAR")))</f>
        <v>PARA MEJORAR</v>
      </c>
      <c r="AF361" s="278"/>
      <c r="AG361" s="275"/>
      <c r="AH361" s="305"/>
      <c r="AI361" s="1395"/>
      <c r="AJ361" s="167"/>
      <c r="AK361" s="245"/>
      <c r="AL361" s="245"/>
      <c r="AM361" s="245"/>
      <c r="AN361" s="245"/>
      <c r="AO361" s="168"/>
    </row>
    <row r="362" spans="1:41" ht="39.950000000000003" customHeight="1" thickBot="1" x14ac:dyDescent="0.25">
      <c r="A362" s="796"/>
      <c r="B362" s="284"/>
      <c r="C362" s="737"/>
      <c r="D362" s="692"/>
      <c r="E362" s="703"/>
      <c r="F362" s="689"/>
      <c r="G362" s="740"/>
      <c r="H362" s="532"/>
      <c r="I362" s="734"/>
      <c r="J362" s="734"/>
      <c r="K362" s="529"/>
      <c r="L362" s="712"/>
      <c r="M362" s="525"/>
      <c r="N362" s="23" t="s">
        <v>53</v>
      </c>
      <c r="O362" s="25">
        <v>0</v>
      </c>
      <c r="P362" s="25">
        <v>0</v>
      </c>
      <c r="Q362" s="25">
        <v>0</v>
      </c>
      <c r="R362" s="56">
        <v>0</v>
      </c>
      <c r="S362" s="26">
        <f>SUM(O362:O362)*M361</f>
        <v>0</v>
      </c>
      <c r="T362" s="27">
        <f>SUM(P362:P362)*M361</f>
        <v>0</v>
      </c>
      <c r="U362" s="27">
        <f>SUM(Q362:Q362)*M361</f>
        <v>0</v>
      </c>
      <c r="V362" s="27">
        <f>SUM(R362:R362)*M361</f>
        <v>0</v>
      </c>
      <c r="W362" s="54">
        <f t="shared" si="240"/>
        <v>0</v>
      </c>
      <c r="X362" s="295"/>
      <c r="Y362" s="297"/>
      <c r="Z362" s="299"/>
      <c r="AA362" s="292"/>
      <c r="AB362" s="292"/>
      <c r="AC362" s="507"/>
      <c r="AD362" s="538"/>
      <c r="AE362" s="279"/>
      <c r="AF362" s="278"/>
      <c r="AG362" s="275"/>
      <c r="AH362" s="305"/>
      <c r="AI362" s="1395"/>
      <c r="AJ362" s="167"/>
      <c r="AK362" s="245"/>
      <c r="AL362" s="245"/>
      <c r="AM362" s="245"/>
      <c r="AN362" s="245"/>
      <c r="AO362" s="168"/>
    </row>
    <row r="363" spans="1:41" ht="39.950000000000003" customHeight="1" x14ac:dyDescent="0.2">
      <c r="A363" s="796"/>
      <c r="B363" s="284"/>
      <c r="C363" s="737"/>
      <c r="D363" s="692"/>
      <c r="E363" s="703"/>
      <c r="F363" s="689"/>
      <c r="G363" s="740"/>
      <c r="H363" s="532"/>
      <c r="I363" s="734"/>
      <c r="J363" s="734"/>
      <c r="K363" s="529"/>
      <c r="L363" s="700" t="s">
        <v>661</v>
      </c>
      <c r="M363" s="526">
        <v>0.3</v>
      </c>
      <c r="N363" s="44" t="s">
        <v>49</v>
      </c>
      <c r="O363" s="66">
        <v>0.1</v>
      </c>
      <c r="P363" s="66">
        <v>0.5</v>
      </c>
      <c r="Q363" s="66">
        <v>0.75</v>
      </c>
      <c r="R363" s="67">
        <v>1</v>
      </c>
      <c r="S363" s="61">
        <f>SUM(O363:O363)*M363</f>
        <v>0.03</v>
      </c>
      <c r="T363" s="62">
        <f>SUM(P363:P363)*M363</f>
        <v>0.15</v>
      </c>
      <c r="U363" s="62">
        <f>SUM(Q363:Q363)*M363</f>
        <v>0.22499999999999998</v>
      </c>
      <c r="V363" s="62">
        <f>SUM(R363:R363)*M363</f>
        <v>0.3</v>
      </c>
      <c r="W363" s="68">
        <f t="shared" si="240"/>
        <v>0.3</v>
      </c>
      <c r="X363" s="295"/>
      <c r="Y363" s="297"/>
      <c r="Z363" s="299"/>
      <c r="AA363" s="292"/>
      <c r="AB363" s="292"/>
      <c r="AC363" s="507"/>
      <c r="AD363" s="537" t="s">
        <v>662</v>
      </c>
      <c r="AE363" s="277" t="str">
        <f t="shared" ref="AE363" si="244">+IF(O364&gt;O363,"SUPERADA",IF(O364=O363,"EQUILIBRADA",IF(O364&lt;O363,"PARA MEJORAR")))</f>
        <v>PARA MEJORAR</v>
      </c>
      <c r="AF363" s="278"/>
      <c r="AG363" s="275"/>
      <c r="AH363" s="305"/>
      <c r="AI363" s="1395"/>
      <c r="AJ363" s="167"/>
      <c r="AK363" s="245"/>
      <c r="AL363" s="245"/>
      <c r="AM363" s="245"/>
      <c r="AN363" s="245"/>
      <c r="AO363" s="168"/>
    </row>
    <row r="364" spans="1:41" ht="39.950000000000003" customHeight="1" thickBot="1" x14ac:dyDescent="0.25">
      <c r="A364" s="796"/>
      <c r="B364" s="284"/>
      <c r="C364" s="737"/>
      <c r="D364" s="692"/>
      <c r="E364" s="738"/>
      <c r="F364" s="722"/>
      <c r="G364" s="740"/>
      <c r="H364" s="532"/>
      <c r="I364" s="734"/>
      <c r="J364" s="734"/>
      <c r="K364" s="529"/>
      <c r="L364" s="701"/>
      <c r="M364" s="539"/>
      <c r="N364" s="136" t="s">
        <v>53</v>
      </c>
      <c r="O364" s="47">
        <v>0</v>
      </c>
      <c r="P364" s="47">
        <v>0</v>
      </c>
      <c r="Q364" s="47">
        <v>0</v>
      </c>
      <c r="R364" s="59">
        <v>0</v>
      </c>
      <c r="S364" s="84">
        <f>SUM(O364:O364)*M363</f>
        <v>0</v>
      </c>
      <c r="T364" s="85">
        <f>SUM(P364:P364)*M363</f>
        <v>0</v>
      </c>
      <c r="U364" s="85">
        <f>SUM(Q364:Q364)*M363</f>
        <v>0</v>
      </c>
      <c r="V364" s="85">
        <f>SUM(R364:R364)*M363</f>
        <v>0</v>
      </c>
      <c r="W364" s="86">
        <f t="shared" si="240"/>
        <v>0</v>
      </c>
      <c r="X364" s="461"/>
      <c r="Y364" s="300"/>
      <c r="Z364" s="462"/>
      <c r="AA364" s="293"/>
      <c r="AB364" s="293"/>
      <c r="AC364" s="507"/>
      <c r="AD364" s="540"/>
      <c r="AE364" s="279"/>
      <c r="AF364" s="279"/>
      <c r="AG364" s="276"/>
      <c r="AH364" s="305"/>
      <c r="AI364" s="1395"/>
      <c r="AJ364" s="167"/>
      <c r="AK364" s="245"/>
      <c r="AL364" s="245"/>
      <c r="AM364" s="245"/>
      <c r="AN364" s="245"/>
      <c r="AO364" s="168"/>
    </row>
    <row r="365" spans="1:41" ht="39.950000000000003" customHeight="1" x14ac:dyDescent="0.2">
      <c r="A365" s="796"/>
      <c r="B365" s="284"/>
      <c r="C365" s="737"/>
      <c r="D365" s="692"/>
      <c r="E365" s="702">
        <v>28</v>
      </c>
      <c r="F365" s="704" t="s">
        <v>663</v>
      </c>
      <c r="G365" s="706" t="s">
        <v>664</v>
      </c>
      <c r="H365" s="709">
        <v>50</v>
      </c>
      <c r="I365" s="693" t="s">
        <v>665</v>
      </c>
      <c r="J365" s="693" t="s">
        <v>653</v>
      </c>
      <c r="K365" s="697">
        <v>0</v>
      </c>
      <c r="L365" s="696" t="s">
        <v>666</v>
      </c>
      <c r="M365" s="721">
        <v>0.5</v>
      </c>
      <c r="N365" s="14" t="s">
        <v>49</v>
      </c>
      <c r="O365" s="16">
        <v>0.1</v>
      </c>
      <c r="P365" s="16">
        <v>0.3</v>
      </c>
      <c r="Q365" s="16">
        <v>1</v>
      </c>
      <c r="R365" s="18">
        <v>1</v>
      </c>
      <c r="S365" s="19">
        <f>SUM(O365:O365)*M365</f>
        <v>0.05</v>
      </c>
      <c r="T365" s="20">
        <f>SUM(P365:P365)*M365</f>
        <v>0.15</v>
      </c>
      <c r="U365" s="20">
        <f>SUM(Q365:Q365)*M365</f>
        <v>0.5</v>
      </c>
      <c r="V365" s="20">
        <f>SUM(R365:R365)*M365</f>
        <v>0.5</v>
      </c>
      <c r="W365" s="70">
        <f t="shared" si="240"/>
        <v>0.5</v>
      </c>
      <c r="X365" s="294">
        <f>+S366+S368</f>
        <v>0</v>
      </c>
      <c r="Y365" s="296">
        <f>+T366+T368</f>
        <v>0</v>
      </c>
      <c r="Z365" s="298">
        <f>+U366+U368</f>
        <v>0</v>
      </c>
      <c r="AA365" s="291">
        <f>+V366+V368</f>
        <v>0</v>
      </c>
      <c r="AB365" s="291">
        <f>+W366+W368</f>
        <v>0</v>
      </c>
      <c r="AC365" s="507"/>
      <c r="AD365" s="686" t="s">
        <v>667</v>
      </c>
      <c r="AE365" s="277" t="str">
        <f t="shared" ref="AE365" si="245">+IF(O366&gt;O365,"SUPERADA",IF(O366=O365,"EQUILIBRADA",IF(O366&lt;O365,"PARA MEJORAR")))</f>
        <v>PARA MEJORAR</v>
      </c>
      <c r="AF365" s="277" t="str">
        <f>IF(COUNTIF(AE365:AE368,"PARA MEJORAR")&gt;=1,"PARA MEJORAR","BIEN")</f>
        <v>PARA MEJORAR</v>
      </c>
      <c r="AG365" s="274" t="str">
        <f>IF(COUNTIF(AF365:AF368,"PARA MEJORAR")&gt;=1,"PARA MEJORAR","BIEN")</f>
        <v>PARA MEJORAR</v>
      </c>
      <c r="AH365" s="305"/>
      <c r="AI365" s="1395"/>
      <c r="AJ365" s="164"/>
      <c r="AK365" s="165"/>
      <c r="AL365" s="165"/>
      <c r="AM365" s="165"/>
      <c r="AN365" s="165"/>
      <c r="AO365" s="166"/>
    </row>
    <row r="366" spans="1:41" ht="39.950000000000003" customHeight="1" thickBot="1" x14ac:dyDescent="0.25">
      <c r="A366" s="796"/>
      <c r="B366" s="284"/>
      <c r="C366" s="737"/>
      <c r="D366" s="692"/>
      <c r="E366" s="703"/>
      <c r="F366" s="705"/>
      <c r="G366" s="707"/>
      <c r="H366" s="710"/>
      <c r="I366" s="694"/>
      <c r="J366" s="694"/>
      <c r="K366" s="698"/>
      <c r="L366" s="683"/>
      <c r="M366" s="527"/>
      <c r="N366" s="23" t="s">
        <v>53</v>
      </c>
      <c r="O366" s="25">
        <v>0</v>
      </c>
      <c r="P366" s="25">
        <v>0</v>
      </c>
      <c r="Q366" s="25">
        <v>0</v>
      </c>
      <c r="R366" s="56">
        <v>0</v>
      </c>
      <c r="S366" s="26">
        <f>SUM(O366:O366)*M365</f>
        <v>0</v>
      </c>
      <c r="T366" s="27">
        <f>SUM(P366:P366)*M365</f>
        <v>0</v>
      </c>
      <c r="U366" s="27">
        <f>SUM(Q366:Q366)*M365</f>
        <v>0</v>
      </c>
      <c r="V366" s="27">
        <f>SUM(R366:R366)*M365</f>
        <v>0</v>
      </c>
      <c r="W366" s="54">
        <f t="shared" si="240"/>
        <v>0</v>
      </c>
      <c r="X366" s="295"/>
      <c r="Y366" s="297"/>
      <c r="Z366" s="299"/>
      <c r="AA366" s="292"/>
      <c r="AB366" s="292"/>
      <c r="AC366" s="507"/>
      <c r="AD366" s="687"/>
      <c r="AE366" s="279"/>
      <c r="AF366" s="278"/>
      <c r="AG366" s="275"/>
      <c r="AH366" s="305"/>
      <c r="AI366" s="1395"/>
      <c r="AJ366" s="167"/>
      <c r="AK366" s="245"/>
      <c r="AL366" s="245"/>
      <c r="AM366" s="245"/>
      <c r="AN366" s="245"/>
      <c r="AO366" s="168"/>
    </row>
    <row r="367" spans="1:41" ht="39.950000000000003" customHeight="1" x14ac:dyDescent="0.2">
      <c r="A367" s="796"/>
      <c r="B367" s="284"/>
      <c r="C367" s="737"/>
      <c r="D367" s="692"/>
      <c r="E367" s="703"/>
      <c r="F367" s="705"/>
      <c r="G367" s="707"/>
      <c r="H367" s="710"/>
      <c r="I367" s="694"/>
      <c r="J367" s="694"/>
      <c r="K367" s="698"/>
      <c r="L367" s="683" t="s">
        <v>668</v>
      </c>
      <c r="M367" s="527">
        <v>0.5</v>
      </c>
      <c r="N367" s="44" t="s">
        <v>49</v>
      </c>
      <c r="O367" s="66">
        <v>0.1</v>
      </c>
      <c r="P367" s="66">
        <v>0.3</v>
      </c>
      <c r="Q367" s="66">
        <v>0.5</v>
      </c>
      <c r="R367" s="67">
        <v>1</v>
      </c>
      <c r="S367" s="61">
        <f>SUM(O367:O367)*M367</f>
        <v>0.05</v>
      </c>
      <c r="T367" s="62">
        <f>SUM(P367:P367)*M367</f>
        <v>0.15</v>
      </c>
      <c r="U367" s="62">
        <f>SUM(Q367:Q367)*M367</f>
        <v>0.25</v>
      </c>
      <c r="V367" s="62">
        <f>SUM(R367:R367)*M367</f>
        <v>0.5</v>
      </c>
      <c r="W367" s="68">
        <f t="shared" si="240"/>
        <v>0.5</v>
      </c>
      <c r="X367" s="295"/>
      <c r="Y367" s="297"/>
      <c r="Z367" s="299"/>
      <c r="AA367" s="292"/>
      <c r="AB367" s="292"/>
      <c r="AC367" s="507"/>
      <c r="AD367" s="686" t="s">
        <v>669</v>
      </c>
      <c r="AE367" s="277" t="str">
        <f t="shared" ref="AE367" si="246">+IF(O368&gt;O367,"SUPERADA",IF(O368=O367,"EQUILIBRADA",IF(O368&lt;O367,"PARA MEJORAR")))</f>
        <v>PARA MEJORAR</v>
      </c>
      <c r="AF367" s="278"/>
      <c r="AG367" s="275"/>
      <c r="AH367" s="305"/>
      <c r="AI367" s="1395"/>
      <c r="AJ367" s="167"/>
      <c r="AK367" s="245"/>
      <c r="AL367" s="245"/>
      <c r="AM367" s="245"/>
      <c r="AN367" s="245"/>
      <c r="AO367" s="168"/>
    </row>
    <row r="368" spans="1:41" ht="39.950000000000003" customHeight="1" thickBot="1" x14ac:dyDescent="0.25">
      <c r="A368" s="796"/>
      <c r="B368" s="284"/>
      <c r="C368" s="737"/>
      <c r="D368" s="692"/>
      <c r="E368" s="703"/>
      <c r="F368" s="705"/>
      <c r="G368" s="708"/>
      <c r="H368" s="711"/>
      <c r="I368" s="695"/>
      <c r="J368" s="695"/>
      <c r="K368" s="699"/>
      <c r="L368" s="729"/>
      <c r="M368" s="685"/>
      <c r="N368" s="45" t="s">
        <v>53</v>
      </c>
      <c r="O368" s="25">
        <v>0</v>
      </c>
      <c r="P368" s="25">
        <v>0</v>
      </c>
      <c r="Q368" s="25">
        <v>0</v>
      </c>
      <c r="R368" s="56">
        <v>0</v>
      </c>
      <c r="S368" s="26">
        <f>SUM(O368:O368)*M367</f>
        <v>0</v>
      </c>
      <c r="T368" s="27">
        <f>SUM(P368:P368)*M367</f>
        <v>0</v>
      </c>
      <c r="U368" s="27">
        <f>SUM(Q368:Q368)*M367</f>
        <v>0</v>
      </c>
      <c r="V368" s="27">
        <f>SUM(R368:R368)*M367</f>
        <v>0</v>
      </c>
      <c r="W368" s="54">
        <f t="shared" si="240"/>
        <v>0</v>
      </c>
      <c r="X368" s="295"/>
      <c r="Y368" s="297"/>
      <c r="Z368" s="299"/>
      <c r="AA368" s="292"/>
      <c r="AB368" s="292"/>
      <c r="AC368" s="507"/>
      <c r="AD368" s="687"/>
      <c r="AE368" s="279"/>
      <c r="AF368" s="278"/>
      <c r="AG368" s="275"/>
      <c r="AH368" s="305"/>
      <c r="AI368" s="1395"/>
      <c r="AJ368" s="167"/>
      <c r="AK368" s="245"/>
      <c r="AL368" s="245"/>
      <c r="AM368" s="245"/>
      <c r="AN368" s="245"/>
      <c r="AO368" s="168"/>
    </row>
    <row r="369" spans="1:41" ht="39.950000000000003" customHeight="1" x14ac:dyDescent="0.2">
      <c r="A369" s="796"/>
      <c r="B369" s="284"/>
      <c r="C369" s="736">
        <v>24</v>
      </c>
      <c r="D369" s="691" t="s">
        <v>670</v>
      </c>
      <c r="E369" s="702">
        <v>29</v>
      </c>
      <c r="F369" s="688" t="s">
        <v>671</v>
      </c>
      <c r="G369" s="723" t="s">
        <v>672</v>
      </c>
      <c r="H369" s="755">
        <v>51</v>
      </c>
      <c r="I369" s="733" t="s">
        <v>673</v>
      </c>
      <c r="J369" s="733" t="s">
        <v>674</v>
      </c>
      <c r="K369" s="528">
        <v>0</v>
      </c>
      <c r="L369" s="714" t="s">
        <v>675</v>
      </c>
      <c r="M369" s="524">
        <v>1</v>
      </c>
      <c r="N369" s="14" t="s">
        <v>49</v>
      </c>
      <c r="O369" s="16">
        <v>0</v>
      </c>
      <c r="P369" s="16">
        <v>0.25</v>
      </c>
      <c r="Q369" s="16">
        <v>0.75</v>
      </c>
      <c r="R369" s="18">
        <v>1</v>
      </c>
      <c r="S369" s="19">
        <f>SUM(O369:O369)*M369</f>
        <v>0</v>
      </c>
      <c r="T369" s="20">
        <f>SUM(P369:P369)*M369</f>
        <v>0.25</v>
      </c>
      <c r="U369" s="20">
        <f>SUM(Q369:Q369)*M369</f>
        <v>0.75</v>
      </c>
      <c r="V369" s="20">
        <f>SUM(R369:R369)*M369</f>
        <v>1</v>
      </c>
      <c r="W369" s="21">
        <f t="shared" si="240"/>
        <v>1</v>
      </c>
      <c r="X369" s="294">
        <f>+S370</f>
        <v>0</v>
      </c>
      <c r="Y369" s="296">
        <f>+T370</f>
        <v>0</v>
      </c>
      <c r="Z369" s="298">
        <f>+U370</f>
        <v>0</v>
      </c>
      <c r="AA369" s="291">
        <f>+V370</f>
        <v>0</v>
      </c>
      <c r="AB369" s="291">
        <f>+W370</f>
        <v>0</v>
      </c>
      <c r="AC369" s="507"/>
      <c r="AD369" s="684" t="s">
        <v>676</v>
      </c>
      <c r="AE369" s="277" t="str">
        <f t="shared" ref="AE369" si="247">+IF(O370&gt;O369,"SUPERADA",IF(O370=O369,"EQUILIBRADA",IF(O370&lt;O369,"PARA MEJORAR")))</f>
        <v>EQUILIBRADA</v>
      </c>
      <c r="AF369" s="277" t="str">
        <f>IF(COUNTIF(AE369:AE370,"PARA MEJORAR")&gt;=1,"PARA MEJORAR","BIEN")</f>
        <v>BIEN</v>
      </c>
      <c r="AG369" s="274" t="str">
        <f>IF(COUNTIF(AF369:AF370,"PARA MEJORAR")&gt;=1,"PARA MEJORAR","BIEN")</f>
        <v>BIEN</v>
      </c>
      <c r="AH369" s="305"/>
      <c r="AI369" s="1395"/>
      <c r="AJ369" s="172"/>
      <c r="AK369" s="173"/>
      <c r="AL369" s="173"/>
      <c r="AM369" s="173"/>
      <c r="AN369" s="173"/>
      <c r="AO369" s="174"/>
    </row>
    <row r="370" spans="1:41" ht="39.950000000000003" customHeight="1" thickBot="1" x14ac:dyDescent="0.25">
      <c r="A370" s="796"/>
      <c r="B370" s="284"/>
      <c r="C370" s="737"/>
      <c r="D370" s="692"/>
      <c r="E370" s="703"/>
      <c r="F370" s="689"/>
      <c r="G370" s="754"/>
      <c r="H370" s="756"/>
      <c r="I370" s="735"/>
      <c r="J370" s="735"/>
      <c r="K370" s="530"/>
      <c r="L370" s="718"/>
      <c r="M370" s="690"/>
      <c r="N370" s="45" t="s">
        <v>53</v>
      </c>
      <c r="O370" s="47">
        <v>0</v>
      </c>
      <c r="P370" s="47">
        <v>0</v>
      </c>
      <c r="Q370" s="47">
        <v>0</v>
      </c>
      <c r="R370" s="59">
        <v>0</v>
      </c>
      <c r="S370" s="48">
        <f>SUM(O370:O370)*M369</f>
        <v>0</v>
      </c>
      <c r="T370" s="49">
        <f>SUM(P370:P370)*M369</f>
        <v>0</v>
      </c>
      <c r="U370" s="49">
        <f>SUM(Q370:Q370)*M369</f>
        <v>0</v>
      </c>
      <c r="V370" s="49">
        <f>SUM(R370:R370)*M369</f>
        <v>0</v>
      </c>
      <c r="W370" s="50">
        <f t="shared" si="240"/>
        <v>0</v>
      </c>
      <c r="X370" s="461"/>
      <c r="Y370" s="300"/>
      <c r="Z370" s="462"/>
      <c r="AA370" s="293"/>
      <c r="AB370" s="293"/>
      <c r="AC370" s="507"/>
      <c r="AD370" s="540"/>
      <c r="AE370" s="279"/>
      <c r="AF370" s="279"/>
      <c r="AG370" s="276"/>
      <c r="AH370" s="305"/>
      <c r="AI370" s="1395"/>
      <c r="AJ370" s="167"/>
      <c r="AK370" s="245"/>
      <c r="AL370" s="245"/>
      <c r="AM370" s="245"/>
      <c r="AN370" s="245"/>
      <c r="AO370" s="168"/>
    </row>
    <row r="371" spans="1:41" ht="39.950000000000003" customHeight="1" x14ac:dyDescent="0.2">
      <c r="A371" s="796"/>
      <c r="B371" s="284"/>
      <c r="C371" s="736">
        <v>25</v>
      </c>
      <c r="D371" s="691" t="s">
        <v>677</v>
      </c>
      <c r="E371" s="702">
        <v>30</v>
      </c>
      <c r="F371" s="704" t="s">
        <v>678</v>
      </c>
      <c r="G371" s="706" t="s">
        <v>679</v>
      </c>
      <c r="H371" s="709">
        <v>52</v>
      </c>
      <c r="I371" s="693" t="s">
        <v>680</v>
      </c>
      <c r="J371" s="693" t="s">
        <v>653</v>
      </c>
      <c r="K371" s="697">
        <v>0</v>
      </c>
      <c r="L371" s="696" t="s">
        <v>681</v>
      </c>
      <c r="M371" s="721">
        <v>0.4</v>
      </c>
      <c r="N371" s="14" t="s">
        <v>49</v>
      </c>
      <c r="O371" s="69">
        <v>0.5</v>
      </c>
      <c r="P371" s="16">
        <v>1</v>
      </c>
      <c r="Q371" s="16">
        <v>1</v>
      </c>
      <c r="R371" s="18">
        <v>1</v>
      </c>
      <c r="S371" s="19">
        <f>SUM(O371:O371)*M371</f>
        <v>0.2</v>
      </c>
      <c r="T371" s="20">
        <f>SUM(P371:P371)*M371</f>
        <v>0.4</v>
      </c>
      <c r="U371" s="20">
        <f>SUM(Q371:Q371)*M371</f>
        <v>0.4</v>
      </c>
      <c r="V371" s="20">
        <f>SUM(R371:R371)*M371</f>
        <v>0.4</v>
      </c>
      <c r="W371" s="21">
        <f t="shared" si="240"/>
        <v>0.4</v>
      </c>
      <c r="X371" s="294">
        <f>+S372+S376+S378+S374</f>
        <v>0</v>
      </c>
      <c r="Y371" s="296">
        <f>+T372+T376+T378+T374</f>
        <v>0</v>
      </c>
      <c r="Z371" s="298">
        <f>+U372+U376+U378+U374</f>
        <v>0</v>
      </c>
      <c r="AA371" s="291">
        <f>+V372+V376+V378+V374</f>
        <v>0</v>
      </c>
      <c r="AB371" s="291">
        <f>+W372+W376+W378+W374</f>
        <v>0</v>
      </c>
      <c r="AC371" s="507"/>
      <c r="AD371" s="684" t="s">
        <v>682</v>
      </c>
      <c r="AE371" s="277" t="str">
        <f t="shared" ref="AE371" si="248">+IF(O372&gt;O371,"SUPERADA",IF(O372=O371,"EQUILIBRADA",IF(O372&lt;O371,"PARA MEJORAR")))</f>
        <v>PARA MEJORAR</v>
      </c>
      <c r="AF371" s="277" t="str">
        <f>IF(COUNTIF(AE371:AE378,"PARA MEJORAR")&gt;=1,"PARA MEJORAR","BIEN")</f>
        <v>PARA MEJORAR</v>
      </c>
      <c r="AG371" s="274" t="str">
        <f>IF(COUNTIF(AF371:AF378,"PARA MEJORAR")&gt;=1,"PARA MEJORAR","BIEN")</f>
        <v>PARA MEJORAR</v>
      </c>
      <c r="AH371" s="305"/>
      <c r="AI371" s="1395"/>
      <c r="AJ371" s="172"/>
      <c r="AK371" s="173"/>
      <c r="AL371" s="173"/>
      <c r="AM371" s="173"/>
      <c r="AN371" s="173"/>
      <c r="AO371" s="174"/>
    </row>
    <row r="372" spans="1:41" ht="39.950000000000003" customHeight="1" thickBot="1" x14ac:dyDescent="0.25">
      <c r="A372" s="796"/>
      <c r="B372" s="284"/>
      <c r="C372" s="737"/>
      <c r="D372" s="692"/>
      <c r="E372" s="703"/>
      <c r="F372" s="705"/>
      <c r="G372" s="707"/>
      <c r="H372" s="710"/>
      <c r="I372" s="694"/>
      <c r="J372" s="694"/>
      <c r="K372" s="698"/>
      <c r="L372" s="683"/>
      <c r="M372" s="527"/>
      <c r="N372" s="23" t="s">
        <v>53</v>
      </c>
      <c r="O372" s="53">
        <v>0</v>
      </c>
      <c r="P372" s="25">
        <v>0</v>
      </c>
      <c r="Q372" s="25">
        <v>0</v>
      </c>
      <c r="R372" s="56">
        <v>0</v>
      </c>
      <c r="S372" s="26">
        <f>SUM(O372:O372)*M371</f>
        <v>0</v>
      </c>
      <c r="T372" s="27">
        <f>SUM(P372:P372)*M371</f>
        <v>0</v>
      </c>
      <c r="U372" s="27">
        <f>SUM(Q372:Q372)*M371</f>
        <v>0</v>
      </c>
      <c r="V372" s="27">
        <f>SUM(R372:R372)*M371</f>
        <v>0</v>
      </c>
      <c r="W372" s="28">
        <f t="shared" si="240"/>
        <v>0</v>
      </c>
      <c r="X372" s="295"/>
      <c r="Y372" s="297"/>
      <c r="Z372" s="299"/>
      <c r="AA372" s="292"/>
      <c r="AB372" s="292"/>
      <c r="AC372" s="507"/>
      <c r="AD372" s="538"/>
      <c r="AE372" s="279"/>
      <c r="AF372" s="278"/>
      <c r="AG372" s="275"/>
      <c r="AH372" s="305"/>
      <c r="AI372" s="1395"/>
      <c r="AJ372" s="167"/>
      <c r="AK372" s="245"/>
      <c r="AL372" s="245"/>
      <c r="AM372" s="245"/>
      <c r="AN372" s="245"/>
      <c r="AO372" s="168"/>
    </row>
    <row r="373" spans="1:41" ht="39.950000000000003" customHeight="1" x14ac:dyDescent="0.2">
      <c r="A373" s="796"/>
      <c r="B373" s="284"/>
      <c r="C373" s="737"/>
      <c r="D373" s="692"/>
      <c r="E373" s="703"/>
      <c r="F373" s="705"/>
      <c r="G373" s="707"/>
      <c r="H373" s="710"/>
      <c r="I373" s="694"/>
      <c r="J373" s="694"/>
      <c r="K373" s="698"/>
      <c r="L373" s="683" t="s">
        <v>683</v>
      </c>
      <c r="M373" s="527">
        <v>0.4</v>
      </c>
      <c r="N373" s="44" t="s">
        <v>49</v>
      </c>
      <c r="O373" s="65">
        <v>0</v>
      </c>
      <c r="P373" s="66">
        <v>0.2</v>
      </c>
      <c r="Q373" s="66">
        <v>1</v>
      </c>
      <c r="R373" s="67">
        <v>1</v>
      </c>
      <c r="S373" s="61">
        <f>SUM(O373:O373)*M373</f>
        <v>0</v>
      </c>
      <c r="T373" s="62">
        <f>SUM(P373:P373)*M373</f>
        <v>8.0000000000000016E-2</v>
      </c>
      <c r="U373" s="62">
        <f>SUM(Q373:Q373)*M373</f>
        <v>0.4</v>
      </c>
      <c r="V373" s="62">
        <f>SUM(R373:R373)*M373</f>
        <v>0.4</v>
      </c>
      <c r="W373" s="63">
        <f t="shared" ref="W373:W374" si="249">MAX(S373:V373)</f>
        <v>0.4</v>
      </c>
      <c r="X373" s="295"/>
      <c r="Y373" s="297"/>
      <c r="Z373" s="299"/>
      <c r="AA373" s="292"/>
      <c r="AB373" s="292"/>
      <c r="AC373" s="507"/>
      <c r="AD373" s="255"/>
      <c r="AE373" s="277" t="str">
        <f t="shared" ref="AE373" si="250">+IF(O374&gt;O373,"SUPERADA",IF(O374=O373,"EQUILIBRADA",IF(O374&lt;O373,"PARA MEJORAR")))</f>
        <v>EQUILIBRADA</v>
      </c>
      <c r="AF373" s="278"/>
      <c r="AG373" s="275"/>
      <c r="AH373" s="305"/>
      <c r="AI373" s="1395"/>
      <c r="AJ373" s="167"/>
      <c r="AK373" s="245"/>
      <c r="AL373" s="245"/>
      <c r="AM373" s="245"/>
      <c r="AN373" s="245"/>
      <c r="AO373" s="168"/>
    </row>
    <row r="374" spans="1:41" ht="39.950000000000003" customHeight="1" thickBot="1" x14ac:dyDescent="0.25">
      <c r="A374" s="796"/>
      <c r="B374" s="284"/>
      <c r="C374" s="737"/>
      <c r="D374" s="692"/>
      <c r="E374" s="703"/>
      <c r="F374" s="705"/>
      <c r="G374" s="707"/>
      <c r="H374" s="710"/>
      <c r="I374" s="694"/>
      <c r="J374" s="694"/>
      <c r="K374" s="698"/>
      <c r="L374" s="683"/>
      <c r="M374" s="527"/>
      <c r="N374" s="23" t="s">
        <v>53</v>
      </c>
      <c r="O374" s="53">
        <v>0</v>
      </c>
      <c r="P374" s="25">
        <v>0</v>
      </c>
      <c r="Q374" s="25">
        <v>0</v>
      </c>
      <c r="R374" s="56">
        <v>0</v>
      </c>
      <c r="S374" s="26">
        <f>SUM(O374:O374)*M373</f>
        <v>0</v>
      </c>
      <c r="T374" s="27">
        <f>SUM(P374:P374)*M373</f>
        <v>0</v>
      </c>
      <c r="U374" s="27">
        <f>SUM(Q374:Q374)*M373</f>
        <v>0</v>
      </c>
      <c r="V374" s="27">
        <f>SUM(R374:R374)*M373</f>
        <v>0</v>
      </c>
      <c r="W374" s="28">
        <f t="shared" si="249"/>
        <v>0</v>
      </c>
      <c r="X374" s="295"/>
      <c r="Y374" s="297"/>
      <c r="Z374" s="299"/>
      <c r="AA374" s="292"/>
      <c r="AB374" s="292"/>
      <c r="AC374" s="507"/>
      <c r="AD374" s="255"/>
      <c r="AE374" s="279"/>
      <c r="AF374" s="278"/>
      <c r="AG374" s="275"/>
      <c r="AH374" s="305"/>
      <c r="AI374" s="1395"/>
      <c r="AJ374" s="167"/>
      <c r="AK374" s="245"/>
      <c r="AL374" s="245"/>
      <c r="AM374" s="245"/>
      <c r="AN374" s="245"/>
      <c r="AO374" s="168"/>
    </row>
    <row r="375" spans="1:41" ht="39.950000000000003" customHeight="1" x14ac:dyDescent="0.2">
      <c r="A375" s="796"/>
      <c r="B375" s="284"/>
      <c r="C375" s="737"/>
      <c r="D375" s="692"/>
      <c r="E375" s="703"/>
      <c r="F375" s="705"/>
      <c r="G375" s="707"/>
      <c r="H375" s="710"/>
      <c r="I375" s="694"/>
      <c r="J375" s="694"/>
      <c r="K375" s="698"/>
      <c r="L375" s="683" t="s">
        <v>684</v>
      </c>
      <c r="M375" s="527">
        <v>0.1</v>
      </c>
      <c r="N375" s="44" t="s">
        <v>49</v>
      </c>
      <c r="O375" s="65">
        <v>0</v>
      </c>
      <c r="P375" s="66">
        <v>0</v>
      </c>
      <c r="Q375" s="66">
        <v>0.2</v>
      </c>
      <c r="R375" s="67">
        <v>1</v>
      </c>
      <c r="S375" s="61">
        <f>SUM(O375:O375)*M375</f>
        <v>0</v>
      </c>
      <c r="T375" s="62">
        <f>SUM(P375:P375)*M375</f>
        <v>0</v>
      </c>
      <c r="U375" s="62">
        <f>SUM(Q375:Q375)*M375</f>
        <v>2.0000000000000004E-2</v>
      </c>
      <c r="V375" s="62">
        <f>SUM(R375:R375)*M375</f>
        <v>0.1</v>
      </c>
      <c r="W375" s="63">
        <f t="shared" si="240"/>
        <v>0.1</v>
      </c>
      <c r="X375" s="295"/>
      <c r="Y375" s="297"/>
      <c r="Z375" s="299"/>
      <c r="AA375" s="292"/>
      <c r="AB375" s="292"/>
      <c r="AC375" s="507"/>
      <c r="AD375" s="684" t="s">
        <v>682</v>
      </c>
      <c r="AE375" s="277" t="str">
        <f t="shared" ref="AE375" si="251">+IF(O376&gt;O375,"SUPERADA",IF(O376=O375,"EQUILIBRADA",IF(O376&lt;O375,"PARA MEJORAR")))</f>
        <v>EQUILIBRADA</v>
      </c>
      <c r="AF375" s="278"/>
      <c r="AG375" s="275"/>
      <c r="AH375" s="305"/>
      <c r="AI375" s="1395"/>
      <c r="AJ375" s="167"/>
      <c r="AK375" s="245"/>
      <c r="AL375" s="245"/>
      <c r="AM375" s="245"/>
      <c r="AN375" s="245"/>
      <c r="AO375" s="168"/>
    </row>
    <row r="376" spans="1:41" ht="39.950000000000003" customHeight="1" thickBot="1" x14ac:dyDescent="0.25">
      <c r="A376" s="796"/>
      <c r="B376" s="284"/>
      <c r="C376" s="737"/>
      <c r="D376" s="692"/>
      <c r="E376" s="703"/>
      <c r="F376" s="705"/>
      <c r="G376" s="707"/>
      <c r="H376" s="710"/>
      <c r="I376" s="694"/>
      <c r="J376" s="694"/>
      <c r="K376" s="698"/>
      <c r="L376" s="683"/>
      <c r="M376" s="527"/>
      <c r="N376" s="23" t="s">
        <v>53</v>
      </c>
      <c r="O376" s="53">
        <v>0</v>
      </c>
      <c r="P376" s="25">
        <v>0</v>
      </c>
      <c r="Q376" s="25">
        <v>0</v>
      </c>
      <c r="R376" s="56">
        <v>0</v>
      </c>
      <c r="S376" s="26">
        <f>SUM(O376:O376)*M375</f>
        <v>0</v>
      </c>
      <c r="T376" s="27">
        <f>SUM(P376:P376)*M375</f>
        <v>0</v>
      </c>
      <c r="U376" s="27">
        <f>SUM(Q376:Q376)*M375</f>
        <v>0</v>
      </c>
      <c r="V376" s="27">
        <f>SUM(R376:R376)*M375</f>
        <v>0</v>
      </c>
      <c r="W376" s="28">
        <f t="shared" si="240"/>
        <v>0</v>
      </c>
      <c r="X376" s="295"/>
      <c r="Y376" s="297"/>
      <c r="Z376" s="299"/>
      <c r="AA376" s="292"/>
      <c r="AB376" s="292"/>
      <c r="AC376" s="507"/>
      <c r="AD376" s="538"/>
      <c r="AE376" s="279"/>
      <c r="AF376" s="278"/>
      <c r="AG376" s="275"/>
      <c r="AH376" s="305"/>
      <c r="AI376" s="1395"/>
      <c r="AJ376" s="167"/>
      <c r="AK376" s="245"/>
      <c r="AL376" s="245"/>
      <c r="AM376" s="245"/>
      <c r="AN376" s="245"/>
      <c r="AO376" s="168"/>
    </row>
    <row r="377" spans="1:41" ht="39.950000000000003" customHeight="1" x14ac:dyDescent="0.2">
      <c r="A377" s="796"/>
      <c r="B377" s="284"/>
      <c r="C377" s="737"/>
      <c r="D377" s="692"/>
      <c r="E377" s="703"/>
      <c r="F377" s="705"/>
      <c r="G377" s="707"/>
      <c r="H377" s="710"/>
      <c r="I377" s="694"/>
      <c r="J377" s="694"/>
      <c r="K377" s="698"/>
      <c r="L377" s="683" t="s">
        <v>930</v>
      </c>
      <c r="M377" s="527">
        <v>0.1</v>
      </c>
      <c r="N377" s="44" t="s">
        <v>49</v>
      </c>
      <c r="O377" s="65">
        <v>0.15</v>
      </c>
      <c r="P377" s="66">
        <v>0.4</v>
      </c>
      <c r="Q377" s="66">
        <v>0.75</v>
      </c>
      <c r="R377" s="67">
        <v>1</v>
      </c>
      <c r="S377" s="61">
        <f>SUM(O377:O377)*M377</f>
        <v>1.4999999999999999E-2</v>
      </c>
      <c r="T377" s="62">
        <f>SUM(P377:P377)*M377</f>
        <v>4.0000000000000008E-2</v>
      </c>
      <c r="U377" s="62">
        <f>SUM(Q377:Q377)*M377</f>
        <v>7.5000000000000011E-2</v>
      </c>
      <c r="V377" s="62">
        <f>SUM(R377:R377)*M377</f>
        <v>0.1</v>
      </c>
      <c r="W377" s="63">
        <f t="shared" si="240"/>
        <v>0.1</v>
      </c>
      <c r="X377" s="295"/>
      <c r="Y377" s="297"/>
      <c r="Z377" s="299"/>
      <c r="AA377" s="292"/>
      <c r="AB377" s="292"/>
      <c r="AC377" s="507"/>
      <c r="AD377" s="537" t="s">
        <v>685</v>
      </c>
      <c r="AE377" s="277" t="str">
        <f t="shared" ref="AE377" si="252">+IF(O378&gt;O377,"SUPERADA",IF(O378=O377,"EQUILIBRADA",IF(O378&lt;O377,"PARA MEJORAR")))</f>
        <v>PARA MEJORAR</v>
      </c>
      <c r="AF377" s="278"/>
      <c r="AG377" s="275"/>
      <c r="AH377" s="305"/>
      <c r="AI377" s="1395"/>
      <c r="AJ377" s="167"/>
      <c r="AK377" s="245"/>
      <c r="AL377" s="245"/>
      <c r="AM377" s="245"/>
      <c r="AN377" s="245"/>
      <c r="AO377" s="168"/>
    </row>
    <row r="378" spans="1:41" ht="39.950000000000003" customHeight="1" thickBot="1" x14ac:dyDescent="0.25">
      <c r="A378" s="796"/>
      <c r="B378" s="284"/>
      <c r="C378" s="759"/>
      <c r="D378" s="760"/>
      <c r="E378" s="738"/>
      <c r="F378" s="761"/>
      <c r="G378" s="708"/>
      <c r="H378" s="711"/>
      <c r="I378" s="695"/>
      <c r="J378" s="695"/>
      <c r="K378" s="699"/>
      <c r="L378" s="729"/>
      <c r="M378" s="685"/>
      <c r="N378" s="45" t="s">
        <v>53</v>
      </c>
      <c r="O378" s="53">
        <v>0</v>
      </c>
      <c r="P378" s="25">
        <v>0</v>
      </c>
      <c r="Q378" s="25">
        <v>0</v>
      </c>
      <c r="R378" s="56">
        <v>0</v>
      </c>
      <c r="S378" s="48">
        <f>SUM(O378:O378)*M377</f>
        <v>0</v>
      </c>
      <c r="T378" s="49">
        <f>SUM(P378:P378)*M377</f>
        <v>0</v>
      </c>
      <c r="U378" s="49">
        <f>SUM(Q378:Q378)*M377</f>
        <v>0</v>
      </c>
      <c r="V378" s="49">
        <f>SUM(R378:R378)*M377</f>
        <v>0</v>
      </c>
      <c r="W378" s="50">
        <f t="shared" si="240"/>
        <v>0</v>
      </c>
      <c r="X378" s="295"/>
      <c r="Y378" s="297"/>
      <c r="Z378" s="299"/>
      <c r="AA378" s="292"/>
      <c r="AB378" s="292"/>
      <c r="AC378" s="507"/>
      <c r="AD378" s="540"/>
      <c r="AE378" s="279"/>
      <c r="AF378" s="279"/>
      <c r="AG378" s="276"/>
      <c r="AH378" s="305"/>
      <c r="AI378" s="1395"/>
      <c r="AJ378" s="167"/>
      <c r="AK378" s="245"/>
      <c r="AL378" s="245"/>
      <c r="AM378" s="245"/>
      <c r="AN378" s="245"/>
      <c r="AO378" s="168"/>
    </row>
    <row r="379" spans="1:41" ht="39.950000000000003" customHeight="1" x14ac:dyDescent="0.2">
      <c r="A379" s="175"/>
      <c r="B379" s="284"/>
      <c r="C379" s="748"/>
      <c r="D379" s="751"/>
      <c r="E379" s="703"/>
      <c r="F379" s="689"/>
      <c r="G379" s="742" t="s">
        <v>944</v>
      </c>
      <c r="H379" s="531">
        <v>53</v>
      </c>
      <c r="I379" s="745" t="s">
        <v>220</v>
      </c>
      <c r="J379" s="762" t="s">
        <v>962</v>
      </c>
      <c r="K379" s="358">
        <v>0</v>
      </c>
      <c r="L379" s="361" t="s">
        <v>963</v>
      </c>
      <c r="M379" s="363">
        <v>0.6</v>
      </c>
      <c r="N379" s="14" t="s">
        <v>49</v>
      </c>
      <c r="O379" s="15">
        <v>0</v>
      </c>
      <c r="P379" s="16">
        <v>0</v>
      </c>
      <c r="Q379" s="16">
        <v>0.3</v>
      </c>
      <c r="R379" s="18">
        <v>1</v>
      </c>
      <c r="S379" s="144">
        <f>SUM(O379:O379)*M379</f>
        <v>0</v>
      </c>
      <c r="T379" s="145">
        <f>SUM(P379:P379)*M379</f>
        <v>0</v>
      </c>
      <c r="U379" s="145">
        <f>SUM(Q379:Q379)*M379</f>
        <v>0.18</v>
      </c>
      <c r="V379" s="145">
        <f>SUM(R379:R379)*M379</f>
        <v>0.6</v>
      </c>
      <c r="W379" s="146">
        <f t="shared" si="240"/>
        <v>0.6</v>
      </c>
      <c r="X379" s="334">
        <f>+S380+S382</f>
        <v>0</v>
      </c>
      <c r="Y379" s="313">
        <f>+T380+T382</f>
        <v>0</v>
      </c>
      <c r="Z379" s="315">
        <f>+U380+U382</f>
        <v>0</v>
      </c>
      <c r="AA379" s="317">
        <f>+V380+V382</f>
        <v>0</v>
      </c>
      <c r="AB379" s="317">
        <f>+W380+W382</f>
        <v>0</v>
      </c>
      <c r="AC379" s="2"/>
      <c r="AD379" s="757" t="s">
        <v>51</v>
      </c>
      <c r="AE379" s="277" t="str">
        <f t="shared" ref="AE379" si="253">+IF(O380&gt;O379,"SUPERADA",IF(O380=O379,"EQUILIBRADA",IF(O380&lt;O379,"PARA MEJORAR")))</f>
        <v>EQUILIBRADA</v>
      </c>
      <c r="AF379" s="1388"/>
      <c r="AG379" s="1391"/>
      <c r="AH379" s="305"/>
      <c r="AI379" s="1395"/>
      <c r="AJ379" s="248"/>
      <c r="AK379" s="249"/>
      <c r="AL379" s="249"/>
      <c r="AM379" s="249"/>
      <c r="AN379" s="249"/>
      <c r="AO379" s="250"/>
    </row>
    <row r="380" spans="1:41" ht="39.950000000000003" customHeight="1" thickBot="1" x14ac:dyDescent="0.25">
      <c r="A380" s="175"/>
      <c r="B380" s="284"/>
      <c r="C380" s="749"/>
      <c r="D380" s="751"/>
      <c r="E380" s="703"/>
      <c r="F380" s="689"/>
      <c r="G380" s="743"/>
      <c r="H380" s="532"/>
      <c r="I380" s="746"/>
      <c r="J380" s="763"/>
      <c r="K380" s="359"/>
      <c r="L380" s="362"/>
      <c r="M380" s="364"/>
      <c r="N380" s="147" t="s">
        <v>53</v>
      </c>
      <c r="O380" s="24">
        <v>0</v>
      </c>
      <c r="P380" s="25">
        <v>0</v>
      </c>
      <c r="Q380" s="25">
        <v>0</v>
      </c>
      <c r="R380" s="56">
        <v>0</v>
      </c>
      <c r="S380" s="148">
        <f>SUM(O380:O380)*M379</f>
        <v>0</v>
      </c>
      <c r="T380" s="149">
        <f>SUM(P380:P380)*M379</f>
        <v>0</v>
      </c>
      <c r="U380" s="149">
        <f>SUM(Q380:Q380)*M379</f>
        <v>0</v>
      </c>
      <c r="V380" s="149">
        <f>SUM(R380:R380)*M379</f>
        <v>0</v>
      </c>
      <c r="W380" s="150">
        <f t="shared" si="240"/>
        <v>0</v>
      </c>
      <c r="X380" s="335"/>
      <c r="Y380" s="314"/>
      <c r="Z380" s="316"/>
      <c r="AA380" s="318"/>
      <c r="AB380" s="318"/>
      <c r="AC380" s="2"/>
      <c r="AD380" s="758"/>
      <c r="AE380" s="279"/>
      <c r="AF380" s="1389"/>
      <c r="AG380" s="1392"/>
      <c r="AH380" s="305"/>
      <c r="AI380" s="1395"/>
      <c r="AJ380" s="248"/>
      <c r="AK380" s="249"/>
      <c r="AL380" s="249"/>
      <c r="AM380" s="249"/>
      <c r="AN380" s="249"/>
      <c r="AO380" s="250"/>
    </row>
    <row r="381" spans="1:41" ht="39.950000000000003" customHeight="1" x14ac:dyDescent="0.2">
      <c r="A381" s="175"/>
      <c r="B381" s="284"/>
      <c r="C381" s="749"/>
      <c r="D381" s="751"/>
      <c r="E381" s="703"/>
      <c r="F381" s="689"/>
      <c r="G381" s="743"/>
      <c r="H381" s="532"/>
      <c r="I381" s="746"/>
      <c r="J381" s="763"/>
      <c r="K381" s="359"/>
      <c r="L381" s="367" t="s">
        <v>92</v>
      </c>
      <c r="M381" s="364">
        <v>0.4</v>
      </c>
      <c r="N381" s="44" t="s">
        <v>49</v>
      </c>
      <c r="O381" s="90">
        <v>0</v>
      </c>
      <c r="P381" s="66">
        <v>0</v>
      </c>
      <c r="Q381" s="66">
        <v>0</v>
      </c>
      <c r="R381" s="67">
        <v>1</v>
      </c>
      <c r="S381" s="151">
        <f>SUM(O381:O381)*M381</f>
        <v>0</v>
      </c>
      <c r="T381" s="152">
        <f>SUM(P381:P381)*M381</f>
        <v>0</v>
      </c>
      <c r="U381" s="152">
        <f>SUM(Q381:Q381)*M381</f>
        <v>0</v>
      </c>
      <c r="V381" s="152">
        <f>SUM(R381:R381)*M381</f>
        <v>0.4</v>
      </c>
      <c r="W381" s="153">
        <f t="shared" si="240"/>
        <v>0.4</v>
      </c>
      <c r="X381" s="335"/>
      <c r="Y381" s="314"/>
      <c r="Z381" s="316"/>
      <c r="AA381" s="318"/>
      <c r="AB381" s="318"/>
      <c r="AC381" s="2"/>
      <c r="AD381" s="758"/>
      <c r="AE381" s="277" t="str">
        <f t="shared" ref="AE381" si="254">+IF(O382&gt;O381,"SUPERADA",IF(O382=O381,"EQUILIBRADA",IF(O382&lt;O381,"PARA MEJORAR")))</f>
        <v>EQUILIBRADA</v>
      </c>
      <c r="AF381" s="1389"/>
      <c r="AG381" s="1392"/>
      <c r="AH381" s="305"/>
      <c r="AI381" s="1395"/>
      <c r="AJ381" s="248"/>
      <c r="AK381" s="249"/>
      <c r="AL381" s="249"/>
      <c r="AM381" s="249"/>
      <c r="AN381" s="249"/>
      <c r="AO381" s="250"/>
    </row>
    <row r="382" spans="1:41" ht="39.950000000000003" customHeight="1" thickBot="1" x14ac:dyDescent="0.25">
      <c r="A382" s="175"/>
      <c r="B382" s="285"/>
      <c r="C382" s="750"/>
      <c r="D382" s="751"/>
      <c r="E382" s="703"/>
      <c r="F382" s="689"/>
      <c r="G382" s="744"/>
      <c r="H382" s="533"/>
      <c r="I382" s="747"/>
      <c r="J382" s="764"/>
      <c r="K382" s="360"/>
      <c r="L382" s="368"/>
      <c r="M382" s="369"/>
      <c r="N382" s="154" t="s">
        <v>53</v>
      </c>
      <c r="O382" s="46">
        <v>0</v>
      </c>
      <c r="P382" s="47">
        <v>0</v>
      </c>
      <c r="Q382" s="47">
        <v>0</v>
      </c>
      <c r="R382" s="59">
        <v>0</v>
      </c>
      <c r="S382" s="161">
        <f>SUM(O382:O382)*M381</f>
        <v>0</v>
      </c>
      <c r="T382" s="162">
        <f>SUM(P382:P382)*M381</f>
        <v>0</v>
      </c>
      <c r="U382" s="162">
        <f>SUM(Q382:Q382)*M381</f>
        <v>0</v>
      </c>
      <c r="V382" s="162">
        <f>SUM(R382:R382)*M381</f>
        <v>0</v>
      </c>
      <c r="W382" s="163">
        <f t="shared" si="240"/>
        <v>0</v>
      </c>
      <c r="X382" s="365"/>
      <c r="Y382" s="366"/>
      <c r="Z382" s="752"/>
      <c r="AA382" s="753"/>
      <c r="AB382" s="753"/>
      <c r="AC382" s="2"/>
      <c r="AD382" s="758"/>
      <c r="AE382" s="279"/>
      <c r="AF382" s="1390"/>
      <c r="AG382" s="1393"/>
      <c r="AH382" s="384"/>
      <c r="AI382" s="1396"/>
      <c r="AJ382" s="248"/>
      <c r="AK382" s="249"/>
      <c r="AL382" s="249"/>
      <c r="AM382" s="249"/>
      <c r="AN382" s="249"/>
      <c r="AO382" s="250"/>
    </row>
    <row r="383" spans="1:41" ht="39.950000000000003" customHeight="1" x14ac:dyDescent="0.2">
      <c r="A383" s="1146" t="s">
        <v>41</v>
      </c>
      <c r="B383" s="1149" t="s">
        <v>149</v>
      </c>
      <c r="C383" s="1081">
        <v>26</v>
      </c>
      <c r="D383" s="1083" t="s">
        <v>150</v>
      </c>
      <c r="E383" s="1067">
        <v>31</v>
      </c>
      <c r="F383" s="1070" t="s">
        <v>151</v>
      </c>
      <c r="G383" s="1057" t="s">
        <v>152</v>
      </c>
      <c r="H383" s="1060">
        <v>54</v>
      </c>
      <c r="I383" s="1117" t="s">
        <v>153</v>
      </c>
      <c r="J383" s="1117" t="s">
        <v>154</v>
      </c>
      <c r="K383" s="1119">
        <v>0</v>
      </c>
      <c r="L383" s="1121" t="s">
        <v>155</v>
      </c>
      <c r="M383" s="1056">
        <v>0.2</v>
      </c>
      <c r="N383" s="14" t="s">
        <v>49</v>
      </c>
      <c r="O383" s="15">
        <v>1</v>
      </c>
      <c r="P383" s="16">
        <v>1</v>
      </c>
      <c r="Q383" s="16">
        <v>1</v>
      </c>
      <c r="R383" s="18">
        <v>1</v>
      </c>
      <c r="S383" s="133">
        <f>SUM(O383:O383)*M383</f>
        <v>0.2</v>
      </c>
      <c r="T383" s="134">
        <f>SUM(P383:P383)*M383</f>
        <v>0.2</v>
      </c>
      <c r="U383" s="134">
        <f>SUM(Q383:Q383)*M383</f>
        <v>0.2</v>
      </c>
      <c r="V383" s="134">
        <f>SUM(R383:R383)*M383</f>
        <v>0.2</v>
      </c>
      <c r="W383" s="135">
        <f>MAX(S383:U383)</f>
        <v>0.2</v>
      </c>
      <c r="X383" s="334">
        <f>+S384+S386+S388+S390</f>
        <v>0</v>
      </c>
      <c r="Y383" s="313">
        <f>+T384+T386+T388+T390</f>
        <v>0</v>
      </c>
      <c r="Z383" s="315">
        <f>+U384+U386+U388+U390</f>
        <v>0</v>
      </c>
      <c r="AA383" s="317">
        <f>+V384+V386+V388+V390</f>
        <v>0</v>
      </c>
      <c r="AB383" s="317">
        <f>+W384+W386+W388+W390</f>
        <v>0</v>
      </c>
      <c r="AC383" s="928" t="s">
        <v>156</v>
      </c>
      <c r="AD383" s="1125" t="s">
        <v>157</v>
      </c>
      <c r="AE383" s="277" t="str">
        <f t="shared" ref="AE383" si="255">+IF(O384&gt;O383,"SUPERADA",IF(O384=O383,"EQUILIBRADA",IF(O384&lt;O383,"PARA MEJORAR")))</f>
        <v>PARA MEJORAR</v>
      </c>
      <c r="AF383" s="277" t="str">
        <f>IF(COUNTIF(AE383:AE390,"PARA MEJORAR")&gt;=1,"PARA MEJORAR","BIEN")</f>
        <v>PARA MEJORAR</v>
      </c>
      <c r="AG383" s="277" t="str">
        <f>IF(COUNTIF(AF383:AF390,"PARA MEJORAR")&gt;=1,"PARA MEJORAR","BIEN")</f>
        <v>PARA MEJORAR</v>
      </c>
      <c r="AH383" s="277" t="str">
        <f>IF(COUNTIF(AG383:AG458,"PARA MEJORAR")&gt;=1,"PARA MEJORAR","BIEN")</f>
        <v>PARA MEJORAR</v>
      </c>
      <c r="AI383" s="1408" t="s">
        <v>997</v>
      </c>
      <c r="AJ383" s="87"/>
      <c r="AK383" s="88"/>
      <c r="AL383" s="88"/>
      <c r="AM383" s="88"/>
      <c r="AN383" s="88"/>
      <c r="AO383" s="89"/>
    </row>
    <row r="384" spans="1:41" ht="39.950000000000003" customHeight="1" thickBot="1" x14ac:dyDescent="0.25">
      <c r="A384" s="1147"/>
      <c r="B384" s="1150"/>
      <c r="C384" s="1082"/>
      <c r="D384" s="1084"/>
      <c r="E384" s="1068"/>
      <c r="F384" s="1071"/>
      <c r="G384" s="1058"/>
      <c r="H384" s="1061"/>
      <c r="I384" s="1118"/>
      <c r="J384" s="1118"/>
      <c r="K384" s="1120"/>
      <c r="L384" s="1122"/>
      <c r="M384" s="1053"/>
      <c r="N384" s="23" t="s">
        <v>53</v>
      </c>
      <c r="O384" s="25">
        <v>0</v>
      </c>
      <c r="P384" s="25">
        <v>0</v>
      </c>
      <c r="Q384" s="25">
        <v>0</v>
      </c>
      <c r="R384" s="56">
        <v>0</v>
      </c>
      <c r="S384" s="124">
        <f>SUM(O384:O384)*M383</f>
        <v>0</v>
      </c>
      <c r="T384" s="125">
        <f>SUM(P384:P384)*M383</f>
        <v>0</v>
      </c>
      <c r="U384" s="125">
        <f>SUM(Q384:Q384)*M383</f>
        <v>0</v>
      </c>
      <c r="V384" s="125">
        <f>SUM(R384:R384)*M383</f>
        <v>0</v>
      </c>
      <c r="W384" s="126">
        <f t="shared" ref="W384:W447" si="256">MAX(S384:V384)</f>
        <v>0</v>
      </c>
      <c r="X384" s="335"/>
      <c r="Y384" s="314"/>
      <c r="Z384" s="316"/>
      <c r="AA384" s="318"/>
      <c r="AB384" s="318"/>
      <c r="AC384" s="929"/>
      <c r="AD384" s="1126"/>
      <c r="AE384" s="279"/>
      <c r="AF384" s="278"/>
      <c r="AG384" s="278"/>
      <c r="AH384" s="278"/>
      <c r="AI384" s="1409"/>
      <c r="AJ384" s="42"/>
      <c r="AK384" s="247"/>
      <c r="AL384" s="247"/>
      <c r="AM384" s="247"/>
      <c r="AN384" s="247"/>
      <c r="AO384" s="43"/>
    </row>
    <row r="385" spans="1:41" ht="39.950000000000003" customHeight="1" x14ac:dyDescent="0.2">
      <c r="A385" s="1147"/>
      <c r="B385" s="1150"/>
      <c r="C385" s="1082"/>
      <c r="D385" s="1084"/>
      <c r="E385" s="1068"/>
      <c r="F385" s="1071"/>
      <c r="G385" s="1058"/>
      <c r="H385" s="1061"/>
      <c r="I385" s="1118"/>
      <c r="J385" s="1118"/>
      <c r="K385" s="1120"/>
      <c r="L385" s="1128" t="s">
        <v>158</v>
      </c>
      <c r="M385" s="1052">
        <v>0.2</v>
      </c>
      <c r="N385" s="44" t="s">
        <v>49</v>
      </c>
      <c r="O385" s="90">
        <v>0.2</v>
      </c>
      <c r="P385" s="66">
        <v>0.4</v>
      </c>
      <c r="Q385" s="66">
        <v>1</v>
      </c>
      <c r="R385" s="67">
        <v>1</v>
      </c>
      <c r="S385" s="127">
        <f>SUM(O385:O385)*M385</f>
        <v>4.0000000000000008E-2</v>
      </c>
      <c r="T385" s="128">
        <f>SUM(P385:P385)*M385</f>
        <v>8.0000000000000016E-2</v>
      </c>
      <c r="U385" s="128">
        <f>SUM(Q385:Q385)*M385</f>
        <v>0.2</v>
      </c>
      <c r="V385" s="128">
        <f>SUM(R385:R385)*M385</f>
        <v>0.2</v>
      </c>
      <c r="W385" s="129">
        <f t="shared" si="256"/>
        <v>0.2</v>
      </c>
      <c r="X385" s="335"/>
      <c r="Y385" s="314"/>
      <c r="Z385" s="316"/>
      <c r="AA385" s="318"/>
      <c r="AB385" s="318"/>
      <c r="AC385" s="929"/>
      <c r="AD385" s="1126"/>
      <c r="AE385" s="277" t="str">
        <f t="shared" ref="AE385" si="257">+IF(O386&gt;O385,"SUPERADA",IF(O386=O385,"EQUILIBRADA",IF(O386&lt;O385,"PARA MEJORAR")))</f>
        <v>PARA MEJORAR</v>
      </c>
      <c r="AF385" s="278"/>
      <c r="AG385" s="278"/>
      <c r="AH385" s="278"/>
      <c r="AI385" s="1409"/>
      <c r="AJ385" s="42"/>
      <c r="AK385" s="247"/>
      <c r="AL385" s="247"/>
      <c r="AM385" s="247"/>
      <c r="AN385" s="247"/>
      <c r="AO385" s="43"/>
    </row>
    <row r="386" spans="1:41" ht="39.950000000000003" customHeight="1" thickBot="1" x14ac:dyDescent="0.25">
      <c r="A386" s="1147"/>
      <c r="B386" s="1150"/>
      <c r="C386" s="1082"/>
      <c r="D386" s="1084"/>
      <c r="E386" s="1068"/>
      <c r="F386" s="1071"/>
      <c r="G386" s="1058"/>
      <c r="H386" s="1061"/>
      <c r="I386" s="1118"/>
      <c r="J386" s="1118"/>
      <c r="K386" s="1120"/>
      <c r="L386" s="1051"/>
      <c r="M386" s="1053"/>
      <c r="N386" s="23" t="s">
        <v>53</v>
      </c>
      <c r="O386" s="25">
        <v>0</v>
      </c>
      <c r="P386" s="25">
        <v>0</v>
      </c>
      <c r="Q386" s="25">
        <v>0</v>
      </c>
      <c r="R386" s="56">
        <v>0</v>
      </c>
      <c r="S386" s="124">
        <f>SUM(O386:O386)*M385</f>
        <v>0</v>
      </c>
      <c r="T386" s="125">
        <f>SUM(P386:P386)*M385</f>
        <v>0</v>
      </c>
      <c r="U386" s="125">
        <f>SUM(Q386:Q386)*M385</f>
        <v>0</v>
      </c>
      <c r="V386" s="125">
        <f>SUM(R386:R386)*M385</f>
        <v>0</v>
      </c>
      <c r="W386" s="126">
        <f t="shared" si="256"/>
        <v>0</v>
      </c>
      <c r="X386" s="335"/>
      <c r="Y386" s="314"/>
      <c r="Z386" s="316"/>
      <c r="AA386" s="318"/>
      <c r="AB386" s="318"/>
      <c r="AC386" s="929"/>
      <c r="AD386" s="1126"/>
      <c r="AE386" s="279"/>
      <c r="AF386" s="278"/>
      <c r="AG386" s="278"/>
      <c r="AH386" s="278"/>
      <c r="AI386" s="1409"/>
      <c r="AJ386" s="42"/>
      <c r="AK386" s="247"/>
      <c r="AL386" s="247"/>
      <c r="AM386" s="247"/>
      <c r="AN386" s="247"/>
      <c r="AO386" s="43"/>
    </row>
    <row r="387" spans="1:41" ht="39.950000000000003" customHeight="1" x14ac:dyDescent="0.2">
      <c r="A387" s="1147"/>
      <c r="B387" s="1150"/>
      <c r="C387" s="1082"/>
      <c r="D387" s="1084"/>
      <c r="E387" s="1068"/>
      <c r="F387" s="1071"/>
      <c r="G387" s="1058"/>
      <c r="H387" s="1061"/>
      <c r="I387" s="1118"/>
      <c r="J387" s="1118"/>
      <c r="K387" s="1120"/>
      <c r="L387" s="1050" t="s">
        <v>159</v>
      </c>
      <c r="M387" s="1052">
        <v>0.4</v>
      </c>
      <c r="N387" s="44" t="s">
        <v>49</v>
      </c>
      <c r="O387" s="90">
        <v>0</v>
      </c>
      <c r="P387" s="66">
        <v>0.1</v>
      </c>
      <c r="Q387" s="66">
        <v>1</v>
      </c>
      <c r="R387" s="67">
        <v>1</v>
      </c>
      <c r="S387" s="127">
        <f>SUM(O387:O387)*M387</f>
        <v>0</v>
      </c>
      <c r="T387" s="128">
        <f>SUM(P387:P387)*M387</f>
        <v>4.0000000000000008E-2</v>
      </c>
      <c r="U387" s="128">
        <f>SUM(Q387:Q387)*M387</f>
        <v>0.4</v>
      </c>
      <c r="V387" s="128">
        <f>SUM(R387:R387)*M387</f>
        <v>0.4</v>
      </c>
      <c r="W387" s="129">
        <f t="shared" si="256"/>
        <v>0.4</v>
      </c>
      <c r="X387" s="335"/>
      <c r="Y387" s="314"/>
      <c r="Z387" s="316"/>
      <c r="AA387" s="318"/>
      <c r="AB387" s="318"/>
      <c r="AC387" s="929"/>
      <c r="AD387" s="1126"/>
      <c r="AE387" s="277" t="str">
        <f t="shared" ref="AE387" si="258">+IF(O388&gt;O387,"SUPERADA",IF(O388=O387,"EQUILIBRADA",IF(O388&lt;O387,"PARA MEJORAR")))</f>
        <v>EQUILIBRADA</v>
      </c>
      <c r="AF387" s="278"/>
      <c r="AG387" s="278"/>
      <c r="AH387" s="278"/>
      <c r="AI387" s="1409"/>
      <c r="AJ387" s="42"/>
      <c r="AK387" s="247"/>
      <c r="AL387" s="247"/>
      <c r="AM387" s="247"/>
      <c r="AN387" s="247"/>
      <c r="AO387" s="43"/>
    </row>
    <row r="388" spans="1:41" ht="39.950000000000003" customHeight="1" thickBot="1" x14ac:dyDescent="0.25">
      <c r="A388" s="1147"/>
      <c r="B388" s="1150"/>
      <c r="C388" s="1082"/>
      <c r="D388" s="1084"/>
      <c r="E388" s="1068"/>
      <c r="F388" s="1071"/>
      <c r="G388" s="1058"/>
      <c r="H388" s="1061"/>
      <c r="I388" s="1118"/>
      <c r="J388" s="1118"/>
      <c r="K388" s="1120"/>
      <c r="L388" s="1051"/>
      <c r="M388" s="1053"/>
      <c r="N388" s="23" t="s">
        <v>53</v>
      </c>
      <c r="O388" s="25">
        <v>0</v>
      </c>
      <c r="P388" s="25">
        <v>0</v>
      </c>
      <c r="Q388" s="25">
        <v>0</v>
      </c>
      <c r="R388" s="56">
        <v>0</v>
      </c>
      <c r="S388" s="124">
        <f>SUM(O388:O388)*M387</f>
        <v>0</v>
      </c>
      <c r="T388" s="125">
        <f>SUM(P388:P388)*M387</f>
        <v>0</v>
      </c>
      <c r="U388" s="125">
        <f>SUM(Q388:Q388)*M387</f>
        <v>0</v>
      </c>
      <c r="V388" s="125">
        <f>SUM(R388:R388)*M387</f>
        <v>0</v>
      </c>
      <c r="W388" s="126">
        <f t="shared" si="256"/>
        <v>0</v>
      </c>
      <c r="X388" s="335"/>
      <c r="Y388" s="314"/>
      <c r="Z388" s="316"/>
      <c r="AA388" s="318"/>
      <c r="AB388" s="318"/>
      <c r="AC388" s="929"/>
      <c r="AD388" s="1126"/>
      <c r="AE388" s="279"/>
      <c r="AF388" s="278"/>
      <c r="AG388" s="278"/>
      <c r="AH388" s="278"/>
      <c r="AI388" s="1409"/>
      <c r="AJ388" s="42"/>
      <c r="AK388" s="247"/>
      <c r="AL388" s="247"/>
      <c r="AM388" s="247"/>
      <c r="AN388" s="247"/>
      <c r="AO388" s="43"/>
    </row>
    <row r="389" spans="1:41" ht="39.950000000000003" customHeight="1" x14ac:dyDescent="0.2">
      <c r="A389" s="1147"/>
      <c r="B389" s="1150"/>
      <c r="C389" s="1082"/>
      <c r="D389" s="1084"/>
      <c r="E389" s="1068"/>
      <c r="F389" s="1071"/>
      <c r="G389" s="1058"/>
      <c r="H389" s="1061"/>
      <c r="I389" s="1118"/>
      <c r="J389" s="1118"/>
      <c r="K389" s="1120"/>
      <c r="L389" s="1050" t="s">
        <v>160</v>
      </c>
      <c r="M389" s="1052">
        <v>0.2</v>
      </c>
      <c r="N389" s="44" t="s">
        <v>49</v>
      </c>
      <c r="O389" s="90">
        <v>0</v>
      </c>
      <c r="P389" s="66">
        <v>0</v>
      </c>
      <c r="Q389" s="66">
        <v>0</v>
      </c>
      <c r="R389" s="67">
        <v>1</v>
      </c>
      <c r="S389" s="127">
        <f>SUM(O389:O389)*M389</f>
        <v>0</v>
      </c>
      <c r="T389" s="128">
        <f>SUM(P389:P389)*M389</f>
        <v>0</v>
      </c>
      <c r="U389" s="128">
        <f>SUM(Q389:Q389)*M389</f>
        <v>0</v>
      </c>
      <c r="V389" s="128">
        <f>SUM(R389:R389)*M389</f>
        <v>0.2</v>
      </c>
      <c r="W389" s="129">
        <f t="shared" si="256"/>
        <v>0.2</v>
      </c>
      <c r="X389" s="335"/>
      <c r="Y389" s="314"/>
      <c r="Z389" s="316"/>
      <c r="AA389" s="318"/>
      <c r="AB389" s="318"/>
      <c r="AC389" s="929"/>
      <c r="AD389" s="1126"/>
      <c r="AE389" s="277" t="str">
        <f t="shared" ref="AE389" si="259">+IF(O390&gt;O389,"SUPERADA",IF(O390=O389,"EQUILIBRADA",IF(O390&lt;O389,"PARA MEJORAR")))</f>
        <v>EQUILIBRADA</v>
      </c>
      <c r="AF389" s="278"/>
      <c r="AG389" s="278"/>
      <c r="AH389" s="278"/>
      <c r="AI389" s="1409"/>
      <c r="AJ389" s="42"/>
      <c r="AK389" s="247"/>
      <c r="AL389" s="247"/>
      <c r="AM389" s="247"/>
      <c r="AN389" s="247"/>
      <c r="AO389" s="43"/>
    </row>
    <row r="390" spans="1:41" ht="39.950000000000003" customHeight="1" thickBot="1" x14ac:dyDescent="0.25">
      <c r="A390" s="1147"/>
      <c r="B390" s="1150"/>
      <c r="C390" s="1082"/>
      <c r="D390" s="1084"/>
      <c r="E390" s="1068"/>
      <c r="F390" s="1071"/>
      <c r="G390" s="1058"/>
      <c r="H390" s="1061"/>
      <c r="I390" s="1118"/>
      <c r="J390" s="1118"/>
      <c r="K390" s="1120"/>
      <c r="L390" s="1128"/>
      <c r="M390" s="1129"/>
      <c r="N390" s="136" t="s">
        <v>53</v>
      </c>
      <c r="O390" s="25">
        <v>0</v>
      </c>
      <c r="P390" s="25">
        <v>0</v>
      </c>
      <c r="Q390" s="25">
        <v>0</v>
      </c>
      <c r="R390" s="56">
        <v>0</v>
      </c>
      <c r="S390" s="130">
        <f>SUM(O390:O390)*M389</f>
        <v>0</v>
      </c>
      <c r="T390" s="131">
        <f>SUM(P390:P390)*M389</f>
        <v>0</v>
      </c>
      <c r="U390" s="131">
        <f>SUM(Q390:Q390)*M389</f>
        <v>0</v>
      </c>
      <c r="V390" s="131">
        <f>SUM(R390:R390)*M389</f>
        <v>0</v>
      </c>
      <c r="W390" s="132">
        <f t="shared" si="256"/>
        <v>0</v>
      </c>
      <c r="X390" s="380"/>
      <c r="Y390" s="381"/>
      <c r="Z390" s="801"/>
      <c r="AA390" s="319"/>
      <c r="AB390" s="319"/>
      <c r="AC390" s="929"/>
      <c r="AD390" s="1126"/>
      <c r="AE390" s="279"/>
      <c r="AF390" s="279"/>
      <c r="AG390" s="279"/>
      <c r="AH390" s="278"/>
      <c r="AI390" s="1409"/>
      <c r="AJ390" s="42"/>
      <c r="AK390" s="247"/>
      <c r="AL390" s="247"/>
      <c r="AM390" s="247"/>
      <c r="AN390" s="247"/>
      <c r="AO390" s="43"/>
    </row>
    <row r="391" spans="1:41" ht="39.950000000000003" customHeight="1" x14ac:dyDescent="0.2">
      <c r="A391" s="1147"/>
      <c r="B391" s="1150"/>
      <c r="C391" s="1082"/>
      <c r="D391" s="1084"/>
      <c r="E391" s="1068"/>
      <c r="F391" s="1071"/>
      <c r="G391" s="1057" t="s">
        <v>161</v>
      </c>
      <c r="H391" s="1060">
        <v>55</v>
      </c>
      <c r="I391" s="1117" t="s">
        <v>153</v>
      </c>
      <c r="J391" s="1117" t="s">
        <v>154</v>
      </c>
      <c r="K391" s="1119">
        <v>0</v>
      </c>
      <c r="L391" s="1121" t="s">
        <v>155</v>
      </c>
      <c r="M391" s="1056">
        <v>0.2</v>
      </c>
      <c r="N391" s="14" t="s">
        <v>49</v>
      </c>
      <c r="O391" s="15">
        <v>1</v>
      </c>
      <c r="P391" s="16">
        <v>1</v>
      </c>
      <c r="Q391" s="16">
        <v>1</v>
      </c>
      <c r="R391" s="18">
        <v>1</v>
      </c>
      <c r="S391" s="133">
        <f>SUM(O391:O391)*M391</f>
        <v>0.2</v>
      </c>
      <c r="T391" s="134">
        <f>SUM(P391:P391)*M391</f>
        <v>0.2</v>
      </c>
      <c r="U391" s="134">
        <f>SUM(Q391:Q391)*M391</f>
        <v>0.2</v>
      </c>
      <c r="V391" s="134">
        <f>SUM(R391:R391)*M391</f>
        <v>0.2</v>
      </c>
      <c r="W391" s="135">
        <f>MAX(S391:U391)</f>
        <v>0.2</v>
      </c>
      <c r="X391" s="335">
        <f>+S392+S394+S396+S398</f>
        <v>0</v>
      </c>
      <c r="Y391" s="314">
        <f>+T392+T394+T396+T398</f>
        <v>0</v>
      </c>
      <c r="Z391" s="316">
        <f>+U392+U394+U396+U398</f>
        <v>0</v>
      </c>
      <c r="AA391" s="318">
        <f>+V392+V394+V396+V398</f>
        <v>0</v>
      </c>
      <c r="AB391" s="318">
        <f>+W392+W394+W396+W398</f>
        <v>0</v>
      </c>
      <c r="AC391" s="929"/>
      <c r="AD391" s="1126"/>
      <c r="AE391" s="277" t="str">
        <f t="shared" ref="AE391" si="260">+IF(O392&gt;O391,"SUPERADA",IF(O392=O391,"EQUILIBRADA",IF(O392&lt;O391,"PARA MEJORAR")))</f>
        <v>PARA MEJORAR</v>
      </c>
      <c r="AF391" s="277"/>
      <c r="AG391" s="277"/>
      <c r="AH391" s="278"/>
      <c r="AI391" s="1409"/>
      <c r="AJ391" s="42"/>
      <c r="AK391" s="247"/>
      <c r="AL391" s="247"/>
      <c r="AM391" s="247"/>
      <c r="AN391" s="247"/>
      <c r="AO391" s="43"/>
    </row>
    <row r="392" spans="1:41" ht="39.950000000000003" customHeight="1" thickBot="1" x14ac:dyDescent="0.25">
      <c r="A392" s="1147"/>
      <c r="B392" s="1150"/>
      <c r="C392" s="1082"/>
      <c r="D392" s="1084"/>
      <c r="E392" s="1068"/>
      <c r="F392" s="1071"/>
      <c r="G392" s="1058"/>
      <c r="H392" s="1061"/>
      <c r="I392" s="1118"/>
      <c r="J392" s="1118"/>
      <c r="K392" s="1120"/>
      <c r="L392" s="1122"/>
      <c r="M392" s="1053"/>
      <c r="N392" s="23" t="s">
        <v>53</v>
      </c>
      <c r="O392" s="25">
        <v>0</v>
      </c>
      <c r="P392" s="25">
        <v>0</v>
      </c>
      <c r="Q392" s="25">
        <v>0</v>
      </c>
      <c r="R392" s="56">
        <v>0</v>
      </c>
      <c r="S392" s="124">
        <f>SUM(O392:O392)*M391</f>
        <v>0</v>
      </c>
      <c r="T392" s="125">
        <f>SUM(P392:P392)*M391</f>
        <v>0</v>
      </c>
      <c r="U392" s="125">
        <f>SUM(Q392:Q392)*M391</f>
        <v>0</v>
      </c>
      <c r="V392" s="125">
        <f>SUM(R392:R392)*M391</f>
        <v>0</v>
      </c>
      <c r="W392" s="126">
        <f t="shared" si="256"/>
        <v>0</v>
      </c>
      <c r="X392" s="335"/>
      <c r="Y392" s="314"/>
      <c r="Z392" s="316"/>
      <c r="AA392" s="318"/>
      <c r="AB392" s="318"/>
      <c r="AC392" s="929"/>
      <c r="AD392" s="1126"/>
      <c r="AE392" s="279"/>
      <c r="AF392" s="278"/>
      <c r="AG392" s="278"/>
      <c r="AH392" s="278"/>
      <c r="AI392" s="1409"/>
      <c r="AJ392" s="42"/>
      <c r="AK392" s="247"/>
      <c r="AL392" s="247"/>
      <c r="AM392" s="247"/>
      <c r="AN392" s="247"/>
      <c r="AO392" s="43"/>
    </row>
    <row r="393" spans="1:41" ht="39.950000000000003" customHeight="1" x14ac:dyDescent="0.2">
      <c r="A393" s="1147"/>
      <c r="B393" s="1150"/>
      <c r="C393" s="1082"/>
      <c r="D393" s="1084"/>
      <c r="E393" s="1068"/>
      <c r="F393" s="1071"/>
      <c r="G393" s="1058"/>
      <c r="H393" s="1061"/>
      <c r="I393" s="1118"/>
      <c r="J393" s="1118"/>
      <c r="K393" s="1120"/>
      <c r="L393" s="1128" t="s">
        <v>158</v>
      </c>
      <c r="M393" s="1052">
        <v>0.2</v>
      </c>
      <c r="N393" s="44" t="s">
        <v>49</v>
      </c>
      <c r="O393" s="90">
        <v>0.4</v>
      </c>
      <c r="P393" s="66">
        <v>0.8</v>
      </c>
      <c r="Q393" s="66">
        <v>1</v>
      </c>
      <c r="R393" s="67">
        <v>1</v>
      </c>
      <c r="S393" s="127">
        <f>SUM(O393:O393)*M393</f>
        <v>8.0000000000000016E-2</v>
      </c>
      <c r="T393" s="128">
        <f>SUM(P393:P393)*M393</f>
        <v>0.16000000000000003</v>
      </c>
      <c r="U393" s="128">
        <f>SUM(Q393:Q393)*M393</f>
        <v>0.2</v>
      </c>
      <c r="V393" s="128">
        <f>SUM(R393:R393)*M393</f>
        <v>0.2</v>
      </c>
      <c r="W393" s="129">
        <f t="shared" si="256"/>
        <v>0.2</v>
      </c>
      <c r="X393" s="335"/>
      <c r="Y393" s="314"/>
      <c r="Z393" s="316"/>
      <c r="AA393" s="318"/>
      <c r="AB393" s="318"/>
      <c r="AC393" s="929"/>
      <c r="AD393" s="1126"/>
      <c r="AE393" s="277" t="str">
        <f t="shared" ref="AE393" si="261">+IF(O394&gt;O393,"SUPERADA",IF(O394=O393,"EQUILIBRADA",IF(O394&lt;O393,"PARA MEJORAR")))</f>
        <v>PARA MEJORAR</v>
      </c>
      <c r="AF393" s="278"/>
      <c r="AG393" s="278"/>
      <c r="AH393" s="278"/>
      <c r="AI393" s="1409"/>
      <c r="AJ393" s="42"/>
      <c r="AK393" s="247"/>
      <c r="AL393" s="247"/>
      <c r="AM393" s="247"/>
      <c r="AN393" s="247"/>
      <c r="AO393" s="43"/>
    </row>
    <row r="394" spans="1:41" ht="39.950000000000003" customHeight="1" thickBot="1" x14ac:dyDescent="0.25">
      <c r="A394" s="1147"/>
      <c r="B394" s="1150"/>
      <c r="C394" s="1082"/>
      <c r="D394" s="1084"/>
      <c r="E394" s="1068"/>
      <c r="F394" s="1071"/>
      <c r="G394" s="1058"/>
      <c r="H394" s="1061"/>
      <c r="I394" s="1118"/>
      <c r="J394" s="1118"/>
      <c r="K394" s="1120"/>
      <c r="L394" s="1051"/>
      <c r="M394" s="1053"/>
      <c r="N394" s="23" t="s">
        <v>53</v>
      </c>
      <c r="O394" s="25">
        <v>0</v>
      </c>
      <c r="P394" s="25">
        <v>0</v>
      </c>
      <c r="Q394" s="25">
        <v>0</v>
      </c>
      <c r="R394" s="56">
        <v>0</v>
      </c>
      <c r="S394" s="124">
        <f>SUM(O394:O394)*M393</f>
        <v>0</v>
      </c>
      <c r="T394" s="125">
        <f>SUM(P394:P394)*M393</f>
        <v>0</v>
      </c>
      <c r="U394" s="125">
        <f>SUM(Q394:Q394)*M393</f>
        <v>0</v>
      </c>
      <c r="V394" s="125">
        <f>SUM(R394:R394)*M393</f>
        <v>0</v>
      </c>
      <c r="W394" s="126">
        <f t="shared" si="256"/>
        <v>0</v>
      </c>
      <c r="X394" s="335"/>
      <c r="Y394" s="314"/>
      <c r="Z394" s="316"/>
      <c r="AA394" s="318"/>
      <c r="AB394" s="318"/>
      <c r="AC394" s="929"/>
      <c r="AD394" s="1126"/>
      <c r="AE394" s="279"/>
      <c r="AF394" s="278"/>
      <c r="AG394" s="278"/>
      <c r="AH394" s="278"/>
      <c r="AI394" s="1409"/>
      <c r="AJ394" s="42"/>
      <c r="AK394" s="247"/>
      <c r="AL394" s="247"/>
      <c r="AM394" s="247"/>
      <c r="AN394" s="247"/>
      <c r="AO394" s="43"/>
    </row>
    <row r="395" spans="1:41" ht="39.950000000000003" customHeight="1" x14ac:dyDescent="0.2">
      <c r="A395" s="1147"/>
      <c r="B395" s="1150"/>
      <c r="C395" s="1082"/>
      <c r="D395" s="1084"/>
      <c r="E395" s="1068"/>
      <c r="F395" s="1071"/>
      <c r="G395" s="1058"/>
      <c r="H395" s="1061"/>
      <c r="I395" s="1118"/>
      <c r="J395" s="1118"/>
      <c r="K395" s="1120"/>
      <c r="L395" s="1050" t="s">
        <v>159</v>
      </c>
      <c r="M395" s="1052">
        <v>0.4</v>
      </c>
      <c r="N395" s="44" t="s">
        <v>49</v>
      </c>
      <c r="O395" s="90">
        <v>0.2</v>
      </c>
      <c r="P395" s="66">
        <v>1</v>
      </c>
      <c r="Q395" s="66">
        <v>1</v>
      </c>
      <c r="R395" s="67">
        <v>1</v>
      </c>
      <c r="S395" s="127">
        <f>SUM(O395:O395)*M395</f>
        <v>8.0000000000000016E-2</v>
      </c>
      <c r="T395" s="128">
        <f>SUM(P395:P395)*M395</f>
        <v>0.4</v>
      </c>
      <c r="U395" s="128">
        <f>SUM(Q395:Q395)*M395</f>
        <v>0.4</v>
      </c>
      <c r="V395" s="128">
        <f>SUM(R395:R395)*M395</f>
        <v>0.4</v>
      </c>
      <c r="W395" s="129">
        <f t="shared" si="256"/>
        <v>0.4</v>
      </c>
      <c r="X395" s="335"/>
      <c r="Y395" s="314"/>
      <c r="Z395" s="316"/>
      <c r="AA395" s="318"/>
      <c r="AB395" s="318"/>
      <c r="AC395" s="929"/>
      <c r="AD395" s="1126"/>
      <c r="AE395" s="277" t="str">
        <f t="shared" ref="AE395" si="262">+IF(O396&gt;O395,"SUPERADA",IF(O396=O395,"EQUILIBRADA",IF(O396&lt;O395,"PARA MEJORAR")))</f>
        <v>PARA MEJORAR</v>
      </c>
      <c r="AF395" s="278"/>
      <c r="AG395" s="278"/>
      <c r="AH395" s="278"/>
      <c r="AI395" s="1409"/>
      <c r="AJ395" s="42"/>
      <c r="AK395" s="247"/>
      <c r="AL395" s="247"/>
      <c r="AM395" s="247"/>
      <c r="AN395" s="247"/>
      <c r="AO395" s="43"/>
    </row>
    <row r="396" spans="1:41" ht="39.950000000000003" customHeight="1" thickBot="1" x14ac:dyDescent="0.25">
      <c r="A396" s="1147"/>
      <c r="B396" s="1150"/>
      <c r="C396" s="1082"/>
      <c r="D396" s="1084"/>
      <c r="E396" s="1068"/>
      <c r="F396" s="1071"/>
      <c r="G396" s="1058"/>
      <c r="H396" s="1061"/>
      <c r="I396" s="1118"/>
      <c r="J396" s="1118"/>
      <c r="K396" s="1120"/>
      <c r="L396" s="1051"/>
      <c r="M396" s="1053"/>
      <c r="N396" s="23" t="s">
        <v>53</v>
      </c>
      <c r="O396" s="25">
        <v>0</v>
      </c>
      <c r="P396" s="25">
        <v>0</v>
      </c>
      <c r="Q396" s="25">
        <v>0</v>
      </c>
      <c r="R396" s="56">
        <v>0</v>
      </c>
      <c r="S396" s="124">
        <f>SUM(O396:O396)*M395</f>
        <v>0</v>
      </c>
      <c r="T396" s="125">
        <f>SUM(P396:P396)*M395</f>
        <v>0</v>
      </c>
      <c r="U396" s="125">
        <f>SUM(Q396:Q396)*M395</f>
        <v>0</v>
      </c>
      <c r="V396" s="125">
        <f>SUM(R396:R396)*M395</f>
        <v>0</v>
      </c>
      <c r="W396" s="126">
        <f t="shared" si="256"/>
        <v>0</v>
      </c>
      <c r="X396" s="335"/>
      <c r="Y396" s="314"/>
      <c r="Z396" s="316"/>
      <c r="AA396" s="318"/>
      <c r="AB396" s="318"/>
      <c r="AC396" s="929"/>
      <c r="AD396" s="1126"/>
      <c r="AE396" s="279"/>
      <c r="AF396" s="278"/>
      <c r="AG396" s="278"/>
      <c r="AH396" s="278"/>
      <c r="AI396" s="1409"/>
      <c r="AJ396" s="42"/>
      <c r="AK396" s="247"/>
      <c r="AL396" s="247"/>
      <c r="AM396" s="247"/>
      <c r="AN396" s="247"/>
      <c r="AO396" s="43"/>
    </row>
    <row r="397" spans="1:41" ht="39.950000000000003" customHeight="1" x14ac:dyDescent="0.2">
      <c r="A397" s="1147"/>
      <c r="B397" s="1150"/>
      <c r="C397" s="1082"/>
      <c r="D397" s="1084"/>
      <c r="E397" s="1068"/>
      <c r="F397" s="1071"/>
      <c r="G397" s="1058"/>
      <c r="H397" s="1061"/>
      <c r="I397" s="1118"/>
      <c r="J397" s="1118"/>
      <c r="K397" s="1120"/>
      <c r="L397" s="1050" t="s">
        <v>160</v>
      </c>
      <c r="M397" s="1052">
        <v>0.2</v>
      </c>
      <c r="N397" s="44" t="s">
        <v>49</v>
      </c>
      <c r="O397" s="90">
        <v>0</v>
      </c>
      <c r="P397" s="66">
        <v>0</v>
      </c>
      <c r="Q397" s="66">
        <v>0</v>
      </c>
      <c r="R397" s="67">
        <v>1</v>
      </c>
      <c r="S397" s="127">
        <f>SUM(O397:O397)*M397</f>
        <v>0</v>
      </c>
      <c r="T397" s="128">
        <f>SUM(P397:P397)*M397</f>
        <v>0</v>
      </c>
      <c r="U397" s="128">
        <f>SUM(Q397:Q397)*M397</f>
        <v>0</v>
      </c>
      <c r="V397" s="128">
        <f>SUM(R397:R397)*M397</f>
        <v>0.2</v>
      </c>
      <c r="W397" s="129">
        <f t="shared" si="256"/>
        <v>0.2</v>
      </c>
      <c r="X397" s="335"/>
      <c r="Y397" s="314"/>
      <c r="Z397" s="316"/>
      <c r="AA397" s="318"/>
      <c r="AB397" s="318"/>
      <c r="AC397" s="929"/>
      <c r="AD397" s="1126"/>
      <c r="AE397" s="277" t="str">
        <f t="shared" ref="AE397" si="263">+IF(O398&gt;O397,"SUPERADA",IF(O398=O397,"EQUILIBRADA",IF(O398&lt;O397,"PARA MEJORAR")))</f>
        <v>EQUILIBRADA</v>
      </c>
      <c r="AF397" s="278"/>
      <c r="AG397" s="278"/>
      <c r="AH397" s="278"/>
      <c r="AI397" s="1409"/>
      <c r="AJ397" s="42"/>
      <c r="AK397" s="247"/>
      <c r="AL397" s="247"/>
      <c r="AM397" s="247"/>
      <c r="AN397" s="247"/>
      <c r="AO397" s="43"/>
    </row>
    <row r="398" spans="1:41" ht="39.950000000000003" customHeight="1" thickBot="1" x14ac:dyDescent="0.25">
      <c r="A398" s="1147"/>
      <c r="B398" s="1150"/>
      <c r="C398" s="1103"/>
      <c r="D398" s="1104"/>
      <c r="E398" s="1069"/>
      <c r="F398" s="1072"/>
      <c r="G398" s="1059"/>
      <c r="H398" s="1062"/>
      <c r="I398" s="1123"/>
      <c r="J398" s="1123"/>
      <c r="K398" s="1124"/>
      <c r="L398" s="1054"/>
      <c r="M398" s="1066"/>
      <c r="N398" s="45" t="s">
        <v>53</v>
      </c>
      <c r="O398" s="25">
        <v>0</v>
      </c>
      <c r="P398" s="25">
        <v>0</v>
      </c>
      <c r="Q398" s="25">
        <v>0</v>
      </c>
      <c r="R398" s="56">
        <v>0</v>
      </c>
      <c r="S398" s="130">
        <f>SUM(O398:O398)*M397</f>
        <v>0</v>
      </c>
      <c r="T398" s="131">
        <f>SUM(P398:P398)*M397</f>
        <v>0</v>
      </c>
      <c r="U398" s="131">
        <f>SUM(Q398:Q398)*M397</f>
        <v>0</v>
      </c>
      <c r="V398" s="131">
        <f>SUM(R398:R398)*M397</f>
        <v>0</v>
      </c>
      <c r="W398" s="132">
        <f t="shared" si="256"/>
        <v>0</v>
      </c>
      <c r="X398" s="380"/>
      <c r="Y398" s="381"/>
      <c r="Z398" s="801"/>
      <c r="AA398" s="319"/>
      <c r="AB398" s="319"/>
      <c r="AC398" s="929"/>
      <c r="AD398" s="1127"/>
      <c r="AE398" s="279"/>
      <c r="AF398" s="279"/>
      <c r="AG398" s="279"/>
      <c r="AH398" s="278"/>
      <c r="AI398" s="1409"/>
      <c r="AJ398" s="42"/>
      <c r="AK398" s="247"/>
      <c r="AL398" s="247"/>
      <c r="AM398" s="247"/>
      <c r="AN398" s="247"/>
      <c r="AO398" s="43"/>
    </row>
    <row r="399" spans="1:41" ht="39.950000000000003" customHeight="1" x14ac:dyDescent="0.2">
      <c r="A399" s="1147"/>
      <c r="B399" s="1150"/>
      <c r="C399" s="1081">
        <v>27</v>
      </c>
      <c r="D399" s="1083" t="s">
        <v>162</v>
      </c>
      <c r="E399" s="1067">
        <v>32</v>
      </c>
      <c r="F399" s="1085" t="s">
        <v>163</v>
      </c>
      <c r="G399" s="1105" t="s">
        <v>164</v>
      </c>
      <c r="H399" s="1060">
        <v>56</v>
      </c>
      <c r="I399" s="1097" t="s">
        <v>165</v>
      </c>
      <c r="J399" s="1097" t="s">
        <v>166</v>
      </c>
      <c r="K399" s="1100">
        <v>0</v>
      </c>
      <c r="L399" s="1055" t="s">
        <v>167</v>
      </c>
      <c r="M399" s="1056">
        <v>0.3</v>
      </c>
      <c r="N399" s="14" t="s">
        <v>49</v>
      </c>
      <c r="O399" s="16">
        <v>0</v>
      </c>
      <c r="P399" s="16">
        <v>0.25</v>
      </c>
      <c r="Q399" s="16">
        <v>0.75</v>
      </c>
      <c r="R399" s="16">
        <v>1</v>
      </c>
      <c r="S399" s="133">
        <f>SUM(O399:O399)*M399</f>
        <v>0</v>
      </c>
      <c r="T399" s="134">
        <f>SUM(P399:P399)*M399</f>
        <v>7.4999999999999997E-2</v>
      </c>
      <c r="U399" s="134">
        <f>SUM(Q399:Q399)*M399</f>
        <v>0.22499999999999998</v>
      </c>
      <c r="V399" s="134">
        <f>SUM(R399:R399)*M399</f>
        <v>0.3</v>
      </c>
      <c r="W399" s="135">
        <f t="shared" si="256"/>
        <v>0.3</v>
      </c>
      <c r="X399" s="335">
        <f>+S400+S402</f>
        <v>0</v>
      </c>
      <c r="Y399" s="314">
        <f>+T400+T402</f>
        <v>0</v>
      </c>
      <c r="Z399" s="316">
        <f>+U400+U402</f>
        <v>0</v>
      </c>
      <c r="AA399" s="318">
        <f>+V400+V402</f>
        <v>0</v>
      </c>
      <c r="AB399" s="318">
        <f>+W400+W402</f>
        <v>0</v>
      </c>
      <c r="AC399" s="929"/>
      <c r="AD399" s="1125" t="s">
        <v>168</v>
      </c>
      <c r="AE399" s="277" t="str">
        <f t="shared" ref="AE399" si="264">+IF(O400&gt;O399,"SUPERADA",IF(O400=O399,"EQUILIBRADA",IF(O400&lt;O399,"PARA MEJORAR")))</f>
        <v>EQUILIBRADA</v>
      </c>
      <c r="AF399" s="277" t="str">
        <f>IF(COUNTIF(AE399:AE402,"PARA MEJORAR")&gt;=1,"PARA MEJORAR","BIEN")</f>
        <v>BIEN</v>
      </c>
      <c r="AG399" s="277" t="str">
        <f>IF(COUNTIF(AF399:AF408,"PARA MEJORAR")&gt;=1,"PARA MEJORAR","BIEN")</f>
        <v>PARA MEJORAR</v>
      </c>
      <c r="AH399" s="278"/>
      <c r="AI399" s="1409"/>
      <c r="AJ399" s="87"/>
      <c r="AK399" s="88"/>
      <c r="AL399" s="88"/>
      <c r="AM399" s="88"/>
      <c r="AN399" s="88"/>
      <c r="AO399" s="89"/>
    </row>
    <row r="400" spans="1:41" ht="39.950000000000003" customHeight="1" thickBot="1" x14ac:dyDescent="0.25">
      <c r="A400" s="1147"/>
      <c r="B400" s="1150"/>
      <c r="C400" s="1082"/>
      <c r="D400" s="1084"/>
      <c r="E400" s="1068"/>
      <c r="F400" s="1086"/>
      <c r="G400" s="1106"/>
      <c r="H400" s="1061"/>
      <c r="I400" s="1098"/>
      <c r="J400" s="1098"/>
      <c r="K400" s="1101"/>
      <c r="L400" s="1051"/>
      <c r="M400" s="1053"/>
      <c r="N400" s="23" t="s">
        <v>53</v>
      </c>
      <c r="O400" s="25">
        <v>0</v>
      </c>
      <c r="P400" s="25">
        <v>0</v>
      </c>
      <c r="Q400" s="25">
        <v>0</v>
      </c>
      <c r="R400" s="56">
        <v>0</v>
      </c>
      <c r="S400" s="124">
        <f>SUM(O400:O400)*M399</f>
        <v>0</v>
      </c>
      <c r="T400" s="125">
        <f>SUM(P400:P400)*M399</f>
        <v>0</v>
      </c>
      <c r="U400" s="125">
        <f>SUM(Q400:Q400)*M399</f>
        <v>0</v>
      </c>
      <c r="V400" s="125">
        <f>SUM(R400:R400)*M399</f>
        <v>0</v>
      </c>
      <c r="W400" s="126">
        <f t="shared" si="256"/>
        <v>0</v>
      </c>
      <c r="X400" s="335"/>
      <c r="Y400" s="314"/>
      <c r="Z400" s="316"/>
      <c r="AA400" s="318"/>
      <c r="AB400" s="318"/>
      <c r="AC400" s="929"/>
      <c r="AD400" s="1126"/>
      <c r="AE400" s="279"/>
      <c r="AF400" s="278"/>
      <c r="AG400" s="278"/>
      <c r="AH400" s="278"/>
      <c r="AI400" s="1409"/>
      <c r="AJ400" s="42"/>
      <c r="AK400" s="247"/>
      <c r="AL400" s="247"/>
      <c r="AM400" s="247"/>
      <c r="AN400" s="247"/>
      <c r="AO400" s="43"/>
    </row>
    <row r="401" spans="1:41" ht="39.950000000000003" customHeight="1" x14ac:dyDescent="0.2">
      <c r="A401" s="1147"/>
      <c r="B401" s="1150"/>
      <c r="C401" s="1082"/>
      <c r="D401" s="1084"/>
      <c r="E401" s="1068"/>
      <c r="F401" s="1086"/>
      <c r="G401" s="1106"/>
      <c r="H401" s="1061"/>
      <c r="I401" s="1098"/>
      <c r="J401" s="1098"/>
      <c r="K401" s="1101"/>
      <c r="L401" s="1050" t="s">
        <v>169</v>
      </c>
      <c r="M401" s="1052">
        <v>0.7</v>
      </c>
      <c r="N401" s="44" t="s">
        <v>49</v>
      </c>
      <c r="O401" s="66">
        <v>0</v>
      </c>
      <c r="P401" s="66">
        <v>0</v>
      </c>
      <c r="Q401" s="66">
        <v>0.4</v>
      </c>
      <c r="R401" s="66">
        <v>1</v>
      </c>
      <c r="S401" s="127">
        <f>SUM(O401:O401)*M401</f>
        <v>0</v>
      </c>
      <c r="T401" s="128">
        <f>SUM(P401:P401)*M401</f>
        <v>0</v>
      </c>
      <c r="U401" s="128">
        <f>SUM(Q401:Q401)*M401</f>
        <v>0.27999999999999997</v>
      </c>
      <c r="V401" s="128">
        <f>SUM(R401:R401)*M401</f>
        <v>0.7</v>
      </c>
      <c r="W401" s="129">
        <f t="shared" si="256"/>
        <v>0.7</v>
      </c>
      <c r="X401" s="335"/>
      <c r="Y401" s="314"/>
      <c r="Z401" s="316"/>
      <c r="AA401" s="318"/>
      <c r="AB401" s="318"/>
      <c r="AC401" s="929"/>
      <c r="AD401" s="1126"/>
      <c r="AE401" s="277" t="str">
        <f t="shared" ref="AE401" si="265">+IF(O402&gt;O401,"SUPERADA",IF(O402=O401,"EQUILIBRADA",IF(O402&lt;O401,"PARA MEJORAR")))</f>
        <v>EQUILIBRADA</v>
      </c>
      <c r="AF401" s="278"/>
      <c r="AG401" s="278"/>
      <c r="AH401" s="278"/>
      <c r="AI401" s="1409"/>
      <c r="AJ401" s="42"/>
      <c r="AK401" s="247"/>
      <c r="AL401" s="247"/>
      <c r="AM401" s="247"/>
      <c r="AN401" s="247"/>
      <c r="AO401" s="43"/>
    </row>
    <row r="402" spans="1:41" ht="39.950000000000003" customHeight="1" thickBot="1" x14ac:dyDescent="0.25">
      <c r="A402" s="1147"/>
      <c r="B402" s="1150"/>
      <c r="C402" s="1082"/>
      <c r="D402" s="1084"/>
      <c r="E402" s="1068"/>
      <c r="F402" s="1086"/>
      <c r="G402" s="1106"/>
      <c r="H402" s="1062"/>
      <c r="I402" s="1099"/>
      <c r="J402" s="1099"/>
      <c r="K402" s="1102"/>
      <c r="L402" s="1054"/>
      <c r="M402" s="1066"/>
      <c r="N402" s="45" t="s">
        <v>53</v>
      </c>
      <c r="O402" s="25">
        <v>0</v>
      </c>
      <c r="P402" s="25">
        <v>0</v>
      </c>
      <c r="Q402" s="25">
        <v>0</v>
      </c>
      <c r="R402" s="56">
        <v>0</v>
      </c>
      <c r="S402" s="130">
        <f>SUM(O402:O402)*M401</f>
        <v>0</v>
      </c>
      <c r="T402" s="131">
        <f>SUM(P402:P402)*M401</f>
        <v>0</v>
      </c>
      <c r="U402" s="131">
        <f>SUM(Q402:Q402)*M401</f>
        <v>0</v>
      </c>
      <c r="V402" s="131">
        <f>SUM(R402:R402)*M401</f>
        <v>0</v>
      </c>
      <c r="W402" s="132">
        <f t="shared" si="256"/>
        <v>0</v>
      </c>
      <c r="X402" s="380"/>
      <c r="Y402" s="381"/>
      <c r="Z402" s="801"/>
      <c r="AA402" s="319"/>
      <c r="AB402" s="319"/>
      <c r="AC402" s="929"/>
      <c r="AD402" s="1126"/>
      <c r="AE402" s="279"/>
      <c r="AF402" s="279"/>
      <c r="AG402" s="278"/>
      <c r="AH402" s="278"/>
      <c r="AI402" s="1409"/>
      <c r="AJ402" s="42"/>
      <c r="AK402" s="247"/>
      <c r="AL402" s="247"/>
      <c r="AM402" s="247"/>
      <c r="AN402" s="247"/>
      <c r="AO402" s="43"/>
    </row>
    <row r="403" spans="1:41" ht="39.950000000000003" customHeight="1" x14ac:dyDescent="0.2">
      <c r="A403" s="1147"/>
      <c r="B403" s="1150"/>
      <c r="C403" s="1082"/>
      <c r="D403" s="1084"/>
      <c r="E403" s="1068"/>
      <c r="F403" s="1086"/>
      <c r="G403" s="1091" t="s">
        <v>170</v>
      </c>
      <c r="H403" s="1094">
        <v>57</v>
      </c>
      <c r="I403" s="1097" t="s">
        <v>171</v>
      </c>
      <c r="J403" s="1097" t="s">
        <v>172</v>
      </c>
      <c r="K403" s="1100">
        <v>0</v>
      </c>
      <c r="L403" s="1055" t="s">
        <v>173</v>
      </c>
      <c r="M403" s="1056">
        <v>0.2</v>
      </c>
      <c r="N403" s="14" t="s">
        <v>49</v>
      </c>
      <c r="O403" s="16">
        <v>0.1</v>
      </c>
      <c r="P403" s="16">
        <v>0.4</v>
      </c>
      <c r="Q403" s="16">
        <v>0.75</v>
      </c>
      <c r="R403" s="16">
        <v>1</v>
      </c>
      <c r="S403" s="133">
        <f>SUM(O403:O403)*M403</f>
        <v>2.0000000000000004E-2</v>
      </c>
      <c r="T403" s="134">
        <f>SUM(P403:P403)*M403</f>
        <v>8.0000000000000016E-2</v>
      </c>
      <c r="U403" s="134">
        <f>SUM(Q403:Q403)*M403</f>
        <v>0.15000000000000002</v>
      </c>
      <c r="V403" s="134">
        <f>SUM(R403:R403)*M403</f>
        <v>0.2</v>
      </c>
      <c r="W403" s="135">
        <f t="shared" si="256"/>
        <v>0.2</v>
      </c>
      <c r="X403" s="334">
        <f>+S404+S406+S408</f>
        <v>0</v>
      </c>
      <c r="Y403" s="313">
        <f>+T404+T406+T408</f>
        <v>0</v>
      </c>
      <c r="Z403" s="315">
        <f>+U404+U406+U408</f>
        <v>0</v>
      </c>
      <c r="AA403" s="317">
        <f>+V404+V406+V408</f>
        <v>0</v>
      </c>
      <c r="AB403" s="317">
        <f>+W404+W406+W408</f>
        <v>0</v>
      </c>
      <c r="AC403" s="929"/>
      <c r="AD403" s="1126"/>
      <c r="AE403" s="277" t="str">
        <f t="shared" ref="AE403" si="266">+IF(O404&gt;O403,"SUPERADA",IF(O404=O403,"EQUILIBRADA",IF(O404&lt;O403,"PARA MEJORAR")))</f>
        <v>PARA MEJORAR</v>
      </c>
      <c r="AF403" s="277" t="str">
        <f>IF(COUNTIF(AE403:AE408,"PARA MEJORAR")&gt;=1,"PARA MEJORAR","BIEN")</f>
        <v>PARA MEJORAR</v>
      </c>
      <c r="AG403" s="278"/>
      <c r="AH403" s="278"/>
      <c r="AI403" s="1409"/>
      <c r="AJ403" s="87"/>
      <c r="AK403" s="88"/>
      <c r="AL403" s="88"/>
      <c r="AM403" s="88"/>
      <c r="AN403" s="88"/>
      <c r="AO403" s="89"/>
    </row>
    <row r="404" spans="1:41" ht="39.950000000000003" customHeight="1" thickBot="1" x14ac:dyDescent="0.25">
      <c r="A404" s="1147"/>
      <c r="B404" s="1150"/>
      <c r="C404" s="1082"/>
      <c r="D404" s="1084"/>
      <c r="E404" s="1068"/>
      <c r="F404" s="1086"/>
      <c r="G404" s="1092"/>
      <c r="H404" s="1095"/>
      <c r="I404" s="1098"/>
      <c r="J404" s="1098"/>
      <c r="K404" s="1101"/>
      <c r="L404" s="1051"/>
      <c r="M404" s="1053"/>
      <c r="N404" s="23" t="s">
        <v>53</v>
      </c>
      <c r="O404" s="25">
        <v>0</v>
      </c>
      <c r="P404" s="25">
        <v>0</v>
      </c>
      <c r="Q404" s="25">
        <v>0</v>
      </c>
      <c r="R404" s="56">
        <v>0</v>
      </c>
      <c r="S404" s="124">
        <f>SUM(O404:O404)*M403</f>
        <v>0</v>
      </c>
      <c r="T404" s="125">
        <f>SUM(P404:P404)*M403</f>
        <v>0</v>
      </c>
      <c r="U404" s="125">
        <f>SUM(Q404:Q404)*M403</f>
        <v>0</v>
      </c>
      <c r="V404" s="125">
        <f>SUM(R404:R404)*M403</f>
        <v>0</v>
      </c>
      <c r="W404" s="126">
        <f t="shared" si="256"/>
        <v>0</v>
      </c>
      <c r="X404" s="335"/>
      <c r="Y404" s="314"/>
      <c r="Z404" s="316"/>
      <c r="AA404" s="318"/>
      <c r="AB404" s="318"/>
      <c r="AC404" s="929"/>
      <c r="AD404" s="1126"/>
      <c r="AE404" s="279"/>
      <c r="AF404" s="278"/>
      <c r="AG404" s="278"/>
      <c r="AH404" s="278"/>
      <c r="AI404" s="1409"/>
      <c r="AJ404" s="42"/>
      <c r="AK404" s="247"/>
      <c r="AL404" s="247"/>
      <c r="AM404" s="247"/>
      <c r="AN404" s="247"/>
      <c r="AO404" s="43"/>
    </row>
    <row r="405" spans="1:41" ht="39.950000000000003" customHeight="1" x14ac:dyDescent="0.2">
      <c r="A405" s="1147"/>
      <c r="B405" s="1150"/>
      <c r="C405" s="1082"/>
      <c r="D405" s="1084"/>
      <c r="E405" s="1068"/>
      <c r="F405" s="1086"/>
      <c r="G405" s="1092"/>
      <c r="H405" s="1095"/>
      <c r="I405" s="1098"/>
      <c r="J405" s="1098"/>
      <c r="K405" s="1101"/>
      <c r="L405" s="1050" t="s">
        <v>174</v>
      </c>
      <c r="M405" s="1052">
        <v>0.6</v>
      </c>
      <c r="N405" s="44" t="s">
        <v>49</v>
      </c>
      <c r="O405" s="66">
        <v>0</v>
      </c>
      <c r="P405" s="66">
        <v>0</v>
      </c>
      <c r="Q405" s="66">
        <v>0.8</v>
      </c>
      <c r="R405" s="66">
        <v>1</v>
      </c>
      <c r="S405" s="127">
        <f>SUM(O405:O405)*M405</f>
        <v>0</v>
      </c>
      <c r="T405" s="128">
        <f>SUM(P405:P405)*M405</f>
        <v>0</v>
      </c>
      <c r="U405" s="128">
        <f>SUM(Q405:Q405)*M405</f>
        <v>0.48</v>
      </c>
      <c r="V405" s="128">
        <f>SUM(R405:R405)*M405</f>
        <v>0.6</v>
      </c>
      <c r="W405" s="129">
        <f t="shared" si="256"/>
        <v>0.6</v>
      </c>
      <c r="X405" s="335"/>
      <c r="Y405" s="314"/>
      <c r="Z405" s="316"/>
      <c r="AA405" s="318"/>
      <c r="AB405" s="318"/>
      <c r="AC405" s="929"/>
      <c r="AD405" s="1126"/>
      <c r="AE405" s="277" t="str">
        <f t="shared" ref="AE405" si="267">+IF(O406&gt;O405,"SUPERADA",IF(O406=O405,"EQUILIBRADA",IF(O406&lt;O405,"PARA MEJORAR")))</f>
        <v>EQUILIBRADA</v>
      </c>
      <c r="AF405" s="278"/>
      <c r="AG405" s="278"/>
      <c r="AH405" s="278"/>
      <c r="AI405" s="1409"/>
      <c r="AJ405" s="42"/>
      <c r="AK405" s="247"/>
      <c r="AL405" s="247"/>
      <c r="AM405" s="247"/>
      <c r="AN405" s="247"/>
      <c r="AO405" s="43"/>
    </row>
    <row r="406" spans="1:41" ht="39.950000000000003" customHeight="1" thickBot="1" x14ac:dyDescent="0.25">
      <c r="A406" s="1147"/>
      <c r="B406" s="1150"/>
      <c r="C406" s="1082"/>
      <c r="D406" s="1084"/>
      <c r="E406" s="1068"/>
      <c r="F406" s="1086"/>
      <c r="G406" s="1092"/>
      <c r="H406" s="1095"/>
      <c r="I406" s="1098"/>
      <c r="J406" s="1098"/>
      <c r="K406" s="1101"/>
      <c r="L406" s="1051"/>
      <c r="M406" s="1053"/>
      <c r="N406" s="23" t="s">
        <v>53</v>
      </c>
      <c r="O406" s="25">
        <v>0</v>
      </c>
      <c r="P406" s="25">
        <v>0</v>
      </c>
      <c r="Q406" s="25">
        <v>0</v>
      </c>
      <c r="R406" s="56">
        <v>0</v>
      </c>
      <c r="S406" s="124">
        <f>SUM(O406:O406)*M405</f>
        <v>0</v>
      </c>
      <c r="T406" s="125">
        <f>SUM(P406:P406)*M405</f>
        <v>0</v>
      </c>
      <c r="U406" s="125">
        <f>SUM(Q406:Q406)*M405</f>
        <v>0</v>
      </c>
      <c r="V406" s="125">
        <f>SUM(R406:R406)*M405</f>
        <v>0</v>
      </c>
      <c r="W406" s="126">
        <f t="shared" si="256"/>
        <v>0</v>
      </c>
      <c r="X406" s="335"/>
      <c r="Y406" s="314"/>
      <c r="Z406" s="316"/>
      <c r="AA406" s="318"/>
      <c r="AB406" s="318"/>
      <c r="AC406" s="929"/>
      <c r="AD406" s="1126"/>
      <c r="AE406" s="279"/>
      <c r="AF406" s="278"/>
      <c r="AG406" s="278"/>
      <c r="AH406" s="278"/>
      <c r="AI406" s="1409"/>
      <c r="AJ406" s="42"/>
      <c r="AK406" s="247"/>
      <c r="AL406" s="247"/>
      <c r="AM406" s="247"/>
      <c r="AN406" s="247"/>
      <c r="AO406" s="43"/>
    </row>
    <row r="407" spans="1:41" ht="39.950000000000003" customHeight="1" x14ac:dyDescent="0.2">
      <c r="A407" s="1147"/>
      <c r="B407" s="1150"/>
      <c r="C407" s="1082"/>
      <c r="D407" s="1084"/>
      <c r="E407" s="1068"/>
      <c r="F407" s="1086"/>
      <c r="G407" s="1092"/>
      <c r="H407" s="1095"/>
      <c r="I407" s="1098"/>
      <c r="J407" s="1098"/>
      <c r="K407" s="1101"/>
      <c r="L407" s="1050" t="s">
        <v>175</v>
      </c>
      <c r="M407" s="1052">
        <v>0.2</v>
      </c>
      <c r="N407" s="44" t="s">
        <v>49</v>
      </c>
      <c r="O407" s="66">
        <v>0</v>
      </c>
      <c r="P407" s="66">
        <v>0</v>
      </c>
      <c r="Q407" s="66">
        <v>0.8</v>
      </c>
      <c r="R407" s="66">
        <v>1</v>
      </c>
      <c r="S407" s="127">
        <f>SUM(O407:O407)*M407</f>
        <v>0</v>
      </c>
      <c r="T407" s="128">
        <f>SUM(P407:P407)*M407</f>
        <v>0</v>
      </c>
      <c r="U407" s="128">
        <f>SUM(Q407:Q407)*M407</f>
        <v>0.16000000000000003</v>
      </c>
      <c r="V407" s="128">
        <f>SUM(R407:R407)*M407</f>
        <v>0.2</v>
      </c>
      <c r="W407" s="129">
        <f t="shared" si="256"/>
        <v>0.2</v>
      </c>
      <c r="X407" s="335"/>
      <c r="Y407" s="314"/>
      <c r="Z407" s="316"/>
      <c r="AA407" s="318"/>
      <c r="AB407" s="318"/>
      <c r="AC407" s="929"/>
      <c r="AD407" s="1126"/>
      <c r="AE407" s="277" t="str">
        <f t="shared" ref="AE407" si="268">+IF(O408&gt;O407,"SUPERADA",IF(O408=O407,"EQUILIBRADA",IF(O408&lt;O407,"PARA MEJORAR")))</f>
        <v>EQUILIBRADA</v>
      </c>
      <c r="AF407" s="278"/>
      <c r="AG407" s="278"/>
      <c r="AH407" s="278"/>
      <c r="AI407" s="1409"/>
      <c r="AJ407" s="42"/>
      <c r="AK407" s="247"/>
      <c r="AL407" s="247"/>
      <c r="AM407" s="247"/>
      <c r="AN407" s="247"/>
      <c r="AO407" s="43"/>
    </row>
    <row r="408" spans="1:41" ht="39.950000000000003" customHeight="1" thickBot="1" x14ac:dyDescent="0.25">
      <c r="A408" s="1147"/>
      <c r="B408" s="1150"/>
      <c r="C408" s="1103"/>
      <c r="D408" s="1104"/>
      <c r="E408" s="1069"/>
      <c r="F408" s="1087"/>
      <c r="G408" s="1093"/>
      <c r="H408" s="1096"/>
      <c r="I408" s="1099"/>
      <c r="J408" s="1099"/>
      <c r="K408" s="1102"/>
      <c r="L408" s="1054"/>
      <c r="M408" s="1066"/>
      <c r="N408" s="45" t="s">
        <v>53</v>
      </c>
      <c r="O408" s="25">
        <v>0</v>
      </c>
      <c r="P408" s="25">
        <v>0</v>
      </c>
      <c r="Q408" s="25">
        <v>0</v>
      </c>
      <c r="R408" s="56">
        <v>0</v>
      </c>
      <c r="S408" s="130">
        <f>SUM(O408:O408)*M407</f>
        <v>0</v>
      </c>
      <c r="T408" s="131">
        <f>SUM(P408:P408)*M407</f>
        <v>0</v>
      </c>
      <c r="U408" s="131">
        <f>SUM(Q408:Q408)*M407</f>
        <v>0</v>
      </c>
      <c r="V408" s="131">
        <f>SUM(R408:R408)*M407</f>
        <v>0</v>
      </c>
      <c r="W408" s="132">
        <f t="shared" si="256"/>
        <v>0</v>
      </c>
      <c r="X408" s="380"/>
      <c r="Y408" s="381"/>
      <c r="Z408" s="801"/>
      <c r="AA408" s="319"/>
      <c r="AB408" s="319"/>
      <c r="AC408" s="929"/>
      <c r="AD408" s="1126"/>
      <c r="AE408" s="279"/>
      <c r="AF408" s="279"/>
      <c r="AG408" s="279"/>
      <c r="AH408" s="278"/>
      <c r="AI408" s="1409"/>
      <c r="AJ408" s="42"/>
      <c r="AK408" s="247"/>
      <c r="AL408" s="247"/>
      <c r="AM408" s="247"/>
      <c r="AN408" s="247"/>
      <c r="AO408" s="43"/>
    </row>
    <row r="409" spans="1:41" ht="39.950000000000003" customHeight="1" x14ac:dyDescent="0.2">
      <c r="A409" s="1147"/>
      <c r="B409" s="1150"/>
      <c r="C409" s="1081">
        <v>28</v>
      </c>
      <c r="D409" s="1083" t="s">
        <v>176</v>
      </c>
      <c r="E409" s="1067">
        <v>3</v>
      </c>
      <c r="F409" s="1085" t="s">
        <v>177</v>
      </c>
      <c r="G409" s="1074" t="s">
        <v>178</v>
      </c>
      <c r="H409" s="1060">
        <v>58</v>
      </c>
      <c r="I409" s="1076" t="s">
        <v>179</v>
      </c>
      <c r="J409" s="1076" t="s">
        <v>180</v>
      </c>
      <c r="K409" s="1022">
        <v>0</v>
      </c>
      <c r="L409" s="1079" t="s">
        <v>181</v>
      </c>
      <c r="M409" s="1056">
        <v>0.1</v>
      </c>
      <c r="N409" s="14" t="s">
        <v>49</v>
      </c>
      <c r="O409" s="16">
        <v>0.1</v>
      </c>
      <c r="P409" s="16">
        <v>0.4</v>
      </c>
      <c r="Q409" s="16">
        <v>0.75</v>
      </c>
      <c r="R409" s="16">
        <v>1</v>
      </c>
      <c r="S409" s="144">
        <f>SUM(O409:O409)*M409</f>
        <v>1.0000000000000002E-2</v>
      </c>
      <c r="T409" s="145">
        <f>SUM(P409:P409)*M409</f>
        <v>4.0000000000000008E-2</v>
      </c>
      <c r="U409" s="145">
        <f>SUM(Q409:Q409)*M409</f>
        <v>7.5000000000000011E-2</v>
      </c>
      <c r="V409" s="145">
        <f>SUM(R409:R409)*M409</f>
        <v>0.1</v>
      </c>
      <c r="W409" s="146">
        <f t="shared" si="256"/>
        <v>0.1</v>
      </c>
      <c r="X409" s="334">
        <f>+S410+S416+S412+S414</f>
        <v>0</v>
      </c>
      <c r="Y409" s="313">
        <f>+T410+T416+T412+T414</f>
        <v>0</v>
      </c>
      <c r="Z409" s="315">
        <f>+U410+U416+U412+U414</f>
        <v>0</v>
      </c>
      <c r="AA409" s="317">
        <f>+V410+V416+V412+V414</f>
        <v>0</v>
      </c>
      <c r="AB409" s="317">
        <f>+W410+W416+W412+W414</f>
        <v>0</v>
      </c>
      <c r="AC409" s="929"/>
      <c r="AD409" s="1126"/>
      <c r="AE409" s="277" t="str">
        <f t="shared" ref="AE409" si="269">+IF(O410&gt;O409,"SUPERADA",IF(O410=O409,"EQUILIBRADA",IF(O410&lt;O409,"PARA MEJORAR")))</f>
        <v>PARA MEJORAR</v>
      </c>
      <c r="AF409" s="277" t="str">
        <f>IF(COUNTIF(AE409:AE416,"PARA MEJORAR")&gt;=1,"PARA MEJORAR","BIEN")</f>
        <v>PARA MEJORAR</v>
      </c>
      <c r="AG409" s="277" t="str">
        <f>IF(COUNTIF(AF409:AF454,"PARA MEJORAR")&gt;=1,"PARA MEJORAR","BIEN")</f>
        <v>PARA MEJORAR</v>
      </c>
      <c r="AH409" s="278"/>
      <c r="AI409" s="1409"/>
      <c r="AJ409" s="87"/>
      <c r="AK409" s="88"/>
      <c r="AL409" s="88"/>
      <c r="AM409" s="88"/>
      <c r="AN409" s="88"/>
      <c r="AO409" s="89"/>
    </row>
    <row r="410" spans="1:41" ht="39.950000000000003" customHeight="1" thickBot="1" x14ac:dyDescent="0.25">
      <c r="A410" s="1147"/>
      <c r="B410" s="1150"/>
      <c r="C410" s="1082"/>
      <c r="D410" s="1084"/>
      <c r="E410" s="1068"/>
      <c r="F410" s="1086"/>
      <c r="G410" s="1074"/>
      <c r="H410" s="1061"/>
      <c r="I410" s="1077"/>
      <c r="J410" s="1077"/>
      <c r="K410" s="1023"/>
      <c r="L410" s="1080"/>
      <c r="M410" s="1053"/>
      <c r="N410" s="23" t="s">
        <v>53</v>
      </c>
      <c r="O410" s="25">
        <v>0</v>
      </c>
      <c r="P410" s="25">
        <v>0</v>
      </c>
      <c r="Q410" s="25">
        <v>0</v>
      </c>
      <c r="R410" s="56">
        <v>0</v>
      </c>
      <c r="S410" s="148">
        <f>SUM(O410:O410)*M409</f>
        <v>0</v>
      </c>
      <c r="T410" s="149">
        <f>SUM(P410:P410)*M409</f>
        <v>0</v>
      </c>
      <c r="U410" s="149">
        <f>SUM(Q410:Q410)*M409</f>
        <v>0</v>
      </c>
      <c r="V410" s="149">
        <f>SUM(R410:R410)*M409</f>
        <v>0</v>
      </c>
      <c r="W410" s="150">
        <f t="shared" si="256"/>
        <v>0</v>
      </c>
      <c r="X410" s="335"/>
      <c r="Y410" s="314"/>
      <c r="Z410" s="316"/>
      <c r="AA410" s="318"/>
      <c r="AB410" s="318"/>
      <c r="AC410" s="929"/>
      <c r="AD410" s="1126"/>
      <c r="AE410" s="279"/>
      <c r="AF410" s="278"/>
      <c r="AG410" s="278"/>
      <c r="AH410" s="278"/>
      <c r="AI410" s="1409"/>
      <c r="AJ410" s="42"/>
      <c r="AK410" s="247"/>
      <c r="AL410" s="247"/>
      <c r="AM410" s="247"/>
      <c r="AN410" s="247"/>
      <c r="AO410" s="43"/>
    </row>
    <row r="411" spans="1:41" ht="39.950000000000003" customHeight="1" x14ac:dyDescent="0.2">
      <c r="A411" s="1147"/>
      <c r="B411" s="1150"/>
      <c r="C411" s="1082"/>
      <c r="D411" s="1084"/>
      <c r="E411" s="1068"/>
      <c r="F411" s="1086"/>
      <c r="G411" s="1074"/>
      <c r="H411" s="1061"/>
      <c r="I411" s="1077"/>
      <c r="J411" s="1077"/>
      <c r="K411" s="1023"/>
      <c r="L411" s="1050" t="s">
        <v>182</v>
      </c>
      <c r="M411" s="1052">
        <v>0.3</v>
      </c>
      <c r="N411" s="44" t="s">
        <v>49</v>
      </c>
      <c r="O411" s="66">
        <v>0</v>
      </c>
      <c r="P411" s="66">
        <v>0.6</v>
      </c>
      <c r="Q411" s="66">
        <v>0.8</v>
      </c>
      <c r="R411" s="66">
        <v>1</v>
      </c>
      <c r="S411" s="151">
        <f>SUM(O411:O411)*M411</f>
        <v>0</v>
      </c>
      <c r="T411" s="152">
        <f>SUM(P411:P411)*M411</f>
        <v>0.18</v>
      </c>
      <c r="U411" s="152">
        <f>SUM(Q411:Q411)*M411</f>
        <v>0.24</v>
      </c>
      <c r="V411" s="152">
        <f>SUM(R411:R411)*M411</f>
        <v>0.3</v>
      </c>
      <c r="W411" s="153">
        <f t="shared" si="256"/>
        <v>0.3</v>
      </c>
      <c r="X411" s="335"/>
      <c r="Y411" s="314"/>
      <c r="Z411" s="316"/>
      <c r="AA411" s="318"/>
      <c r="AB411" s="318"/>
      <c r="AC411" s="929"/>
      <c r="AD411" s="1126"/>
      <c r="AE411" s="277" t="str">
        <f t="shared" ref="AE411" si="270">+IF(O412&gt;O411,"SUPERADA",IF(O412=O411,"EQUILIBRADA",IF(O412&lt;O411,"PARA MEJORAR")))</f>
        <v>EQUILIBRADA</v>
      </c>
      <c r="AF411" s="278"/>
      <c r="AG411" s="278"/>
      <c r="AH411" s="278"/>
      <c r="AI411" s="1409"/>
      <c r="AJ411" s="42"/>
      <c r="AK411" s="247"/>
      <c r="AL411" s="247"/>
      <c r="AM411" s="247"/>
      <c r="AN411" s="247"/>
      <c r="AO411" s="43"/>
    </row>
    <row r="412" spans="1:41" ht="39.950000000000003" customHeight="1" thickBot="1" x14ac:dyDescent="0.25">
      <c r="A412" s="1147"/>
      <c r="B412" s="1150"/>
      <c r="C412" s="1082"/>
      <c r="D412" s="1084"/>
      <c r="E412" s="1068"/>
      <c r="F412" s="1086"/>
      <c r="G412" s="1074"/>
      <c r="H412" s="1061"/>
      <c r="I412" s="1077"/>
      <c r="J412" s="1077"/>
      <c r="K412" s="1023"/>
      <c r="L412" s="1051"/>
      <c r="M412" s="1053"/>
      <c r="N412" s="23" t="s">
        <v>53</v>
      </c>
      <c r="O412" s="25">
        <v>0</v>
      </c>
      <c r="P412" s="25">
        <v>0</v>
      </c>
      <c r="Q412" s="25">
        <v>0</v>
      </c>
      <c r="R412" s="56">
        <v>0</v>
      </c>
      <c r="S412" s="148">
        <f>SUM(O412:O412)*M411</f>
        <v>0</v>
      </c>
      <c r="T412" s="149">
        <f>SUM(P412:P412)*M411</f>
        <v>0</v>
      </c>
      <c r="U412" s="149">
        <f>SUM(Q412:Q412)*M411</f>
        <v>0</v>
      </c>
      <c r="V412" s="149">
        <f>SUM(R412:R412)*M411</f>
        <v>0</v>
      </c>
      <c r="W412" s="150">
        <f t="shared" si="256"/>
        <v>0</v>
      </c>
      <c r="X412" s="335"/>
      <c r="Y412" s="314"/>
      <c r="Z412" s="316"/>
      <c r="AA412" s="318"/>
      <c r="AB412" s="318"/>
      <c r="AC412" s="929"/>
      <c r="AD412" s="1126"/>
      <c r="AE412" s="279"/>
      <c r="AF412" s="278"/>
      <c r="AG412" s="278"/>
      <c r="AH412" s="278"/>
      <c r="AI412" s="1409"/>
      <c r="AJ412" s="42"/>
      <c r="AK412" s="247"/>
      <c r="AL412" s="247"/>
      <c r="AM412" s="247"/>
      <c r="AN412" s="247"/>
      <c r="AO412" s="43"/>
    </row>
    <row r="413" spans="1:41" ht="39.950000000000003" customHeight="1" x14ac:dyDescent="0.2">
      <c r="A413" s="1147"/>
      <c r="B413" s="1150"/>
      <c r="C413" s="1082"/>
      <c r="D413" s="1084"/>
      <c r="E413" s="1068"/>
      <c r="F413" s="1086"/>
      <c r="G413" s="1074"/>
      <c r="H413" s="1061"/>
      <c r="I413" s="1077"/>
      <c r="J413" s="1077"/>
      <c r="K413" s="1023"/>
      <c r="L413" s="1050" t="s">
        <v>183</v>
      </c>
      <c r="M413" s="1052">
        <v>0.5</v>
      </c>
      <c r="N413" s="177" t="s">
        <v>49</v>
      </c>
      <c r="O413" s="66">
        <v>0</v>
      </c>
      <c r="P413" s="66">
        <v>0</v>
      </c>
      <c r="Q413" s="66">
        <v>0.8</v>
      </c>
      <c r="R413" s="66">
        <v>1</v>
      </c>
      <c r="S413" s="151">
        <f>SUM(O413:O413)*M413</f>
        <v>0</v>
      </c>
      <c r="T413" s="152">
        <f>SUM(P413:P413)*M413</f>
        <v>0</v>
      </c>
      <c r="U413" s="152">
        <f>SUM(Q413:Q413)*M413</f>
        <v>0.4</v>
      </c>
      <c r="V413" s="152">
        <f>SUM(R413:R413)*M413</f>
        <v>0.5</v>
      </c>
      <c r="W413" s="153">
        <f t="shared" si="256"/>
        <v>0.5</v>
      </c>
      <c r="X413" s="335"/>
      <c r="Y413" s="314"/>
      <c r="Z413" s="316"/>
      <c r="AA413" s="318"/>
      <c r="AB413" s="318"/>
      <c r="AC413" s="929"/>
      <c r="AD413" s="1126"/>
      <c r="AE413" s="277" t="str">
        <f t="shared" ref="AE413" si="271">+IF(O414&gt;O413,"SUPERADA",IF(O414=O413,"EQUILIBRADA",IF(O414&lt;O413,"PARA MEJORAR")))</f>
        <v>EQUILIBRADA</v>
      </c>
      <c r="AF413" s="278"/>
      <c r="AG413" s="278"/>
      <c r="AH413" s="278"/>
      <c r="AI413" s="1409"/>
      <c r="AJ413" s="42"/>
      <c r="AK413" s="247"/>
      <c r="AL413" s="247"/>
      <c r="AM413" s="247"/>
      <c r="AN413" s="247"/>
      <c r="AO413" s="43"/>
    </row>
    <row r="414" spans="1:41" ht="39.950000000000003" customHeight="1" thickBot="1" x14ac:dyDescent="0.25">
      <c r="A414" s="1147"/>
      <c r="B414" s="1150"/>
      <c r="C414" s="1082"/>
      <c r="D414" s="1084"/>
      <c r="E414" s="1068"/>
      <c r="F414" s="1086"/>
      <c r="G414" s="1074"/>
      <c r="H414" s="1061"/>
      <c r="I414" s="1077"/>
      <c r="J414" s="1077"/>
      <c r="K414" s="1023"/>
      <c r="L414" s="1051"/>
      <c r="M414" s="1053"/>
      <c r="N414" s="178" t="s">
        <v>53</v>
      </c>
      <c r="O414" s="25">
        <v>0</v>
      </c>
      <c r="P414" s="25">
        <v>0</v>
      </c>
      <c r="Q414" s="25">
        <v>0</v>
      </c>
      <c r="R414" s="56">
        <v>0</v>
      </c>
      <c r="S414" s="148">
        <f>SUM(O414:O414)*M413</f>
        <v>0</v>
      </c>
      <c r="T414" s="149">
        <f>SUM(P414:P414)*M413</f>
        <v>0</v>
      </c>
      <c r="U414" s="149">
        <f>SUM(Q414:Q414)*M413</f>
        <v>0</v>
      </c>
      <c r="V414" s="149">
        <f>SUM(R414:R414)*M413</f>
        <v>0</v>
      </c>
      <c r="W414" s="150">
        <f t="shared" si="256"/>
        <v>0</v>
      </c>
      <c r="X414" s="335"/>
      <c r="Y414" s="314"/>
      <c r="Z414" s="316"/>
      <c r="AA414" s="318"/>
      <c r="AB414" s="318"/>
      <c r="AC414" s="929"/>
      <c r="AD414" s="1126"/>
      <c r="AE414" s="279"/>
      <c r="AF414" s="278"/>
      <c r="AG414" s="278"/>
      <c r="AH414" s="278"/>
      <c r="AI414" s="1409"/>
      <c r="AJ414" s="42"/>
      <c r="AK414" s="247"/>
      <c r="AL414" s="247"/>
      <c r="AM414" s="247"/>
      <c r="AN414" s="247"/>
      <c r="AO414" s="43"/>
    </row>
    <row r="415" spans="1:41" ht="39.950000000000003" customHeight="1" x14ac:dyDescent="0.2">
      <c r="A415" s="1147"/>
      <c r="B415" s="1150"/>
      <c r="C415" s="1082"/>
      <c r="D415" s="1084"/>
      <c r="E415" s="1068"/>
      <c r="F415" s="1086"/>
      <c r="G415" s="1074"/>
      <c r="H415" s="1061"/>
      <c r="I415" s="1077"/>
      <c r="J415" s="1077"/>
      <c r="K415" s="1023"/>
      <c r="L415" s="1050" t="s">
        <v>184</v>
      </c>
      <c r="M415" s="1052">
        <v>0.1</v>
      </c>
      <c r="N415" s="44" t="s">
        <v>49</v>
      </c>
      <c r="O415" s="66">
        <v>0</v>
      </c>
      <c r="P415" s="66">
        <v>0</v>
      </c>
      <c r="Q415" s="66">
        <v>0.8</v>
      </c>
      <c r="R415" s="66">
        <v>1</v>
      </c>
      <c r="S415" s="151">
        <f>SUM(O415:O415)*M415</f>
        <v>0</v>
      </c>
      <c r="T415" s="152">
        <f>SUM(P415:P415)*M415</f>
        <v>0</v>
      </c>
      <c r="U415" s="152">
        <f>SUM(Q415:Q415)*M415</f>
        <v>8.0000000000000016E-2</v>
      </c>
      <c r="V415" s="152">
        <f>SUM(R415:R415)*M415</f>
        <v>0.1</v>
      </c>
      <c r="W415" s="153">
        <f t="shared" si="256"/>
        <v>0.1</v>
      </c>
      <c r="X415" s="335"/>
      <c r="Y415" s="314"/>
      <c r="Z415" s="316"/>
      <c r="AA415" s="318"/>
      <c r="AB415" s="318"/>
      <c r="AC415" s="929"/>
      <c r="AD415" s="1126"/>
      <c r="AE415" s="277" t="str">
        <f t="shared" ref="AE415" si="272">+IF(O416&gt;O415,"SUPERADA",IF(O416=O415,"EQUILIBRADA",IF(O416&lt;O415,"PARA MEJORAR")))</f>
        <v>EQUILIBRADA</v>
      </c>
      <c r="AF415" s="278"/>
      <c r="AG415" s="278"/>
      <c r="AH415" s="278"/>
      <c r="AI415" s="1409"/>
      <c r="AJ415" s="42"/>
      <c r="AK415" s="247"/>
      <c r="AL415" s="247"/>
      <c r="AM415" s="247"/>
      <c r="AN415" s="247"/>
      <c r="AO415" s="43"/>
    </row>
    <row r="416" spans="1:41" ht="39.950000000000003" customHeight="1" thickBot="1" x14ac:dyDescent="0.25">
      <c r="A416" s="1147"/>
      <c r="B416" s="1150"/>
      <c r="C416" s="1082"/>
      <c r="D416" s="1084"/>
      <c r="E416" s="1068"/>
      <c r="F416" s="1086"/>
      <c r="G416" s="1075"/>
      <c r="H416" s="1062"/>
      <c r="I416" s="1078"/>
      <c r="J416" s="1078"/>
      <c r="K416" s="1024"/>
      <c r="L416" s="1054"/>
      <c r="M416" s="1066"/>
      <c r="N416" s="45" t="s">
        <v>53</v>
      </c>
      <c r="O416" s="25">
        <v>0</v>
      </c>
      <c r="P416" s="25">
        <v>0</v>
      </c>
      <c r="Q416" s="25">
        <v>0</v>
      </c>
      <c r="R416" s="56">
        <v>0</v>
      </c>
      <c r="S416" s="161">
        <f>SUM(O416:O416)*M415</f>
        <v>0</v>
      </c>
      <c r="T416" s="162">
        <f>SUM(P416:P416)*M415</f>
        <v>0</v>
      </c>
      <c r="U416" s="162">
        <f>SUM(Q416:Q416)*M415</f>
        <v>0</v>
      </c>
      <c r="V416" s="162">
        <f>SUM(R416:R416)*M415</f>
        <v>0</v>
      </c>
      <c r="W416" s="163">
        <f t="shared" si="256"/>
        <v>0</v>
      </c>
      <c r="X416" s="380"/>
      <c r="Y416" s="381"/>
      <c r="Z416" s="801"/>
      <c r="AA416" s="319"/>
      <c r="AB416" s="319"/>
      <c r="AC416" s="929"/>
      <c r="AD416" s="1126"/>
      <c r="AE416" s="279"/>
      <c r="AF416" s="279"/>
      <c r="AG416" s="278"/>
      <c r="AH416" s="278"/>
      <c r="AI416" s="1409"/>
      <c r="AJ416" s="42"/>
      <c r="AK416" s="247"/>
      <c r="AL416" s="247"/>
      <c r="AM416" s="247"/>
      <c r="AN416" s="247"/>
      <c r="AO416" s="43"/>
    </row>
    <row r="417" spans="1:41" ht="39.950000000000003" customHeight="1" x14ac:dyDescent="0.2">
      <c r="A417" s="1147"/>
      <c r="B417" s="1150"/>
      <c r="C417" s="1082"/>
      <c r="D417" s="1084"/>
      <c r="E417" s="1068"/>
      <c r="F417" s="1086"/>
      <c r="G417" s="1088" t="s">
        <v>185</v>
      </c>
      <c r="H417" s="1060">
        <v>59</v>
      </c>
      <c r="I417" s="1063" t="s">
        <v>186</v>
      </c>
      <c r="J417" s="1063" t="s">
        <v>187</v>
      </c>
      <c r="K417" s="1022">
        <v>0</v>
      </c>
      <c r="L417" s="1055" t="s">
        <v>188</v>
      </c>
      <c r="M417" s="1056">
        <v>0.05</v>
      </c>
      <c r="N417" s="14" t="s">
        <v>49</v>
      </c>
      <c r="O417" s="16">
        <v>0.1</v>
      </c>
      <c r="P417" s="16">
        <v>0.4</v>
      </c>
      <c r="Q417" s="16">
        <v>0.75</v>
      </c>
      <c r="R417" s="16">
        <v>1</v>
      </c>
      <c r="S417" s="133">
        <f>SUM(O417:O417)*M417</f>
        <v>5.000000000000001E-3</v>
      </c>
      <c r="T417" s="134">
        <f>SUM(P417:P417)*M417</f>
        <v>2.0000000000000004E-2</v>
      </c>
      <c r="U417" s="134">
        <f>SUM(Q417:Q417)*M417</f>
        <v>3.7500000000000006E-2</v>
      </c>
      <c r="V417" s="134">
        <f>SUM(R417:R417)*M417</f>
        <v>0.05</v>
      </c>
      <c r="W417" s="135">
        <f t="shared" si="256"/>
        <v>0.05</v>
      </c>
      <c r="X417" s="334">
        <f>+S418+S422+S424+S420</f>
        <v>0</v>
      </c>
      <c r="Y417" s="313">
        <f>+T418+T422+T424+T420</f>
        <v>0</v>
      </c>
      <c r="Z417" s="315">
        <f>+U418+U422+U424+U420</f>
        <v>0</v>
      </c>
      <c r="AA417" s="317">
        <f>+V418+V422+V424+V420</f>
        <v>0</v>
      </c>
      <c r="AB417" s="317">
        <f>+W418+W422+W424+W420</f>
        <v>0</v>
      </c>
      <c r="AC417" s="929"/>
      <c r="AD417" s="1126"/>
      <c r="AE417" s="277" t="str">
        <f t="shared" ref="AE417" si="273">+IF(O418&gt;O417,"SUPERADA",IF(O418=O417,"EQUILIBRADA",IF(O418&lt;O417,"PARA MEJORAR")))</f>
        <v>PARA MEJORAR</v>
      </c>
      <c r="AF417" s="277" t="str">
        <f>IF(COUNTIF(AE417:AE424,"PARA MEJORAR")&gt;=1,"PARA MEJORAR","BIEN")</f>
        <v>PARA MEJORAR</v>
      </c>
      <c r="AG417" s="278"/>
      <c r="AH417" s="278"/>
      <c r="AI417" s="1409"/>
      <c r="AJ417" s="87"/>
      <c r="AK417" s="88"/>
      <c r="AL417" s="88"/>
      <c r="AM417" s="88"/>
      <c r="AN417" s="88"/>
      <c r="AO417" s="89"/>
    </row>
    <row r="418" spans="1:41" ht="39.950000000000003" customHeight="1" thickBot="1" x14ac:dyDescent="0.25">
      <c r="A418" s="1147"/>
      <c r="B418" s="1150"/>
      <c r="C418" s="1082"/>
      <c r="D418" s="1084"/>
      <c r="E418" s="1068"/>
      <c r="F418" s="1086"/>
      <c r="G418" s="1089"/>
      <c r="H418" s="1061"/>
      <c r="I418" s="1064"/>
      <c r="J418" s="1064"/>
      <c r="K418" s="1023"/>
      <c r="L418" s="1051"/>
      <c r="M418" s="1053"/>
      <c r="N418" s="23" t="s">
        <v>53</v>
      </c>
      <c r="O418" s="25">
        <v>0</v>
      </c>
      <c r="P418" s="25">
        <v>0</v>
      </c>
      <c r="Q418" s="25">
        <v>0</v>
      </c>
      <c r="R418" s="56">
        <v>0</v>
      </c>
      <c r="S418" s="124">
        <f>SUM(O418:O418)*M417</f>
        <v>0</v>
      </c>
      <c r="T418" s="125">
        <f>SUM(P418:P418)*M417</f>
        <v>0</v>
      </c>
      <c r="U418" s="125">
        <f>SUM(Q418:Q418)*M417</f>
        <v>0</v>
      </c>
      <c r="V418" s="125">
        <f>SUM(R418:R418)*M417</f>
        <v>0</v>
      </c>
      <c r="W418" s="126">
        <f t="shared" si="256"/>
        <v>0</v>
      </c>
      <c r="X418" s="335"/>
      <c r="Y418" s="314"/>
      <c r="Z418" s="316"/>
      <c r="AA418" s="318"/>
      <c r="AB418" s="318"/>
      <c r="AC418" s="929"/>
      <c r="AD418" s="1126"/>
      <c r="AE418" s="279"/>
      <c r="AF418" s="278"/>
      <c r="AG418" s="278"/>
      <c r="AH418" s="278"/>
      <c r="AI418" s="1409"/>
      <c r="AJ418" s="42"/>
      <c r="AK418" s="247"/>
      <c r="AL418" s="247"/>
      <c r="AM418" s="247"/>
      <c r="AN418" s="247"/>
      <c r="AO418" s="43"/>
    </row>
    <row r="419" spans="1:41" ht="39.950000000000003" customHeight="1" x14ac:dyDescent="0.2">
      <c r="A419" s="1147"/>
      <c r="B419" s="1150"/>
      <c r="C419" s="1082"/>
      <c r="D419" s="1084"/>
      <c r="E419" s="1068"/>
      <c r="F419" s="1086"/>
      <c r="G419" s="1089"/>
      <c r="H419" s="1061"/>
      <c r="I419" s="1064"/>
      <c r="J419" s="1064"/>
      <c r="K419" s="1023"/>
      <c r="L419" s="1050" t="s">
        <v>189</v>
      </c>
      <c r="M419" s="1052">
        <v>0.35</v>
      </c>
      <c r="N419" s="44" t="s">
        <v>49</v>
      </c>
      <c r="O419" s="66">
        <v>0</v>
      </c>
      <c r="P419" s="66">
        <v>0.6</v>
      </c>
      <c r="Q419" s="66">
        <v>0.8</v>
      </c>
      <c r="R419" s="66">
        <v>1</v>
      </c>
      <c r="S419" s="127">
        <f>SUM(O419:O419)*M419</f>
        <v>0</v>
      </c>
      <c r="T419" s="128">
        <f>SUM(P419:P419)*M419</f>
        <v>0.21</v>
      </c>
      <c r="U419" s="128">
        <f>SUM(Q419:Q419)*M419</f>
        <v>0.27999999999999997</v>
      </c>
      <c r="V419" s="128">
        <f>SUM(R419:R419)*M419</f>
        <v>0.35</v>
      </c>
      <c r="W419" s="129">
        <f>MAX(S419:V419)</f>
        <v>0.35</v>
      </c>
      <c r="X419" s="335"/>
      <c r="Y419" s="314"/>
      <c r="Z419" s="316"/>
      <c r="AA419" s="318"/>
      <c r="AB419" s="318"/>
      <c r="AC419" s="929"/>
      <c r="AD419" s="1126"/>
      <c r="AE419" s="277" t="str">
        <f t="shared" ref="AE419" si="274">+IF(O420&gt;O419,"SUPERADA",IF(O420=O419,"EQUILIBRADA",IF(O420&lt;O419,"PARA MEJORAR")))</f>
        <v>EQUILIBRADA</v>
      </c>
      <c r="AF419" s="278"/>
      <c r="AG419" s="278"/>
      <c r="AH419" s="278"/>
      <c r="AI419" s="1409"/>
      <c r="AJ419" s="42"/>
      <c r="AK419" s="247"/>
      <c r="AL419" s="247"/>
      <c r="AM419" s="247"/>
      <c r="AN419" s="247"/>
      <c r="AO419" s="43"/>
    </row>
    <row r="420" spans="1:41" ht="39.950000000000003" customHeight="1" thickBot="1" x14ac:dyDescent="0.25">
      <c r="A420" s="1147"/>
      <c r="B420" s="1150"/>
      <c r="C420" s="1082"/>
      <c r="D420" s="1084"/>
      <c r="E420" s="1068"/>
      <c r="F420" s="1086"/>
      <c r="G420" s="1089"/>
      <c r="H420" s="1061"/>
      <c r="I420" s="1064"/>
      <c r="J420" s="1064"/>
      <c r="K420" s="1023"/>
      <c r="L420" s="1051"/>
      <c r="M420" s="1053"/>
      <c r="N420" s="23" t="s">
        <v>53</v>
      </c>
      <c r="O420" s="25">
        <v>0</v>
      </c>
      <c r="P420" s="25">
        <v>0</v>
      </c>
      <c r="Q420" s="25">
        <v>0</v>
      </c>
      <c r="R420" s="56">
        <v>0</v>
      </c>
      <c r="S420" s="124">
        <f>SUM(O420:O420)*M419</f>
        <v>0</v>
      </c>
      <c r="T420" s="125">
        <f>SUM(P420:P420)*M419</f>
        <v>0</v>
      </c>
      <c r="U420" s="125">
        <f>SUM(Q420:Q420)*M419</f>
        <v>0</v>
      </c>
      <c r="V420" s="125">
        <f>SUM(R420:R420)*M419</f>
        <v>0</v>
      </c>
      <c r="W420" s="126">
        <f>MAX(S420:V420)</f>
        <v>0</v>
      </c>
      <c r="X420" s="335"/>
      <c r="Y420" s="314"/>
      <c r="Z420" s="316"/>
      <c r="AA420" s="318"/>
      <c r="AB420" s="318"/>
      <c r="AC420" s="929"/>
      <c r="AD420" s="1126"/>
      <c r="AE420" s="279"/>
      <c r="AF420" s="278"/>
      <c r="AG420" s="278"/>
      <c r="AH420" s="278"/>
      <c r="AI420" s="1409"/>
      <c r="AJ420" s="42"/>
      <c r="AK420" s="247"/>
      <c r="AL420" s="247"/>
      <c r="AM420" s="247"/>
      <c r="AN420" s="247"/>
      <c r="AO420" s="43"/>
    </row>
    <row r="421" spans="1:41" ht="39.950000000000003" customHeight="1" x14ac:dyDescent="0.2">
      <c r="A421" s="1147"/>
      <c r="B421" s="1150"/>
      <c r="C421" s="1082"/>
      <c r="D421" s="1084"/>
      <c r="E421" s="1068"/>
      <c r="F421" s="1086"/>
      <c r="G421" s="1089"/>
      <c r="H421" s="1061"/>
      <c r="I421" s="1064"/>
      <c r="J421" s="1064"/>
      <c r="K421" s="1023"/>
      <c r="L421" s="1050" t="s">
        <v>190</v>
      </c>
      <c r="M421" s="1052">
        <v>0.55000000000000004</v>
      </c>
      <c r="N421" s="44" t="s">
        <v>49</v>
      </c>
      <c r="O421" s="66">
        <v>0</v>
      </c>
      <c r="P421" s="66">
        <v>0</v>
      </c>
      <c r="Q421" s="66">
        <v>0.8</v>
      </c>
      <c r="R421" s="66">
        <v>1</v>
      </c>
      <c r="S421" s="127">
        <f>SUM(O421:O421)*M421</f>
        <v>0</v>
      </c>
      <c r="T421" s="128">
        <f>SUM(P421:P421)*M421</f>
        <v>0</v>
      </c>
      <c r="U421" s="128">
        <f>SUM(Q421:Q421)*M421</f>
        <v>0.44000000000000006</v>
      </c>
      <c r="V421" s="128">
        <f>SUM(R421:R421)*M421</f>
        <v>0.55000000000000004</v>
      </c>
      <c r="W421" s="129">
        <f t="shared" si="256"/>
        <v>0.55000000000000004</v>
      </c>
      <c r="X421" s="335"/>
      <c r="Y421" s="314"/>
      <c r="Z421" s="316"/>
      <c r="AA421" s="318"/>
      <c r="AB421" s="318"/>
      <c r="AC421" s="929"/>
      <c r="AD421" s="1126"/>
      <c r="AE421" s="277" t="str">
        <f t="shared" ref="AE421" si="275">+IF(O422&gt;O421,"SUPERADA",IF(O422=O421,"EQUILIBRADA",IF(O422&lt;O421,"PARA MEJORAR")))</f>
        <v>EQUILIBRADA</v>
      </c>
      <c r="AF421" s="278"/>
      <c r="AG421" s="278"/>
      <c r="AH421" s="278"/>
      <c r="AI421" s="1409"/>
      <c r="AJ421" s="42"/>
      <c r="AK421" s="247"/>
      <c r="AL421" s="247"/>
      <c r="AM421" s="247"/>
      <c r="AN421" s="247"/>
      <c r="AO421" s="43"/>
    </row>
    <row r="422" spans="1:41" ht="39.950000000000003" customHeight="1" thickBot="1" x14ac:dyDescent="0.25">
      <c r="A422" s="1147"/>
      <c r="B422" s="1150"/>
      <c r="C422" s="1082"/>
      <c r="D422" s="1084"/>
      <c r="E422" s="1068"/>
      <c r="F422" s="1086"/>
      <c r="G422" s="1089"/>
      <c r="H422" s="1061"/>
      <c r="I422" s="1064"/>
      <c r="J422" s="1064"/>
      <c r="K422" s="1023"/>
      <c r="L422" s="1051"/>
      <c r="M422" s="1053"/>
      <c r="N422" s="23" t="s">
        <v>53</v>
      </c>
      <c r="O422" s="25">
        <v>0</v>
      </c>
      <c r="P422" s="25">
        <v>0</v>
      </c>
      <c r="Q422" s="25">
        <v>0</v>
      </c>
      <c r="R422" s="56">
        <v>0</v>
      </c>
      <c r="S422" s="124">
        <f>SUM(O422:O422)*M421</f>
        <v>0</v>
      </c>
      <c r="T422" s="125">
        <f>SUM(P422:P422)*M421</f>
        <v>0</v>
      </c>
      <c r="U422" s="125">
        <f>SUM(Q422:Q422)*M421</f>
        <v>0</v>
      </c>
      <c r="V422" s="125">
        <f>SUM(R422:R422)*M421</f>
        <v>0</v>
      </c>
      <c r="W422" s="126">
        <f t="shared" si="256"/>
        <v>0</v>
      </c>
      <c r="X422" s="335"/>
      <c r="Y422" s="314"/>
      <c r="Z422" s="316"/>
      <c r="AA422" s="318"/>
      <c r="AB422" s="318"/>
      <c r="AC422" s="929"/>
      <c r="AD422" s="1126"/>
      <c r="AE422" s="279"/>
      <c r="AF422" s="278"/>
      <c r="AG422" s="278"/>
      <c r="AH422" s="278"/>
      <c r="AI422" s="1409"/>
      <c r="AJ422" s="42"/>
      <c r="AK422" s="247"/>
      <c r="AL422" s="247"/>
      <c r="AM422" s="247"/>
      <c r="AN422" s="247"/>
      <c r="AO422" s="43"/>
    </row>
    <row r="423" spans="1:41" ht="39.950000000000003" customHeight="1" x14ac:dyDescent="0.2">
      <c r="A423" s="1147"/>
      <c r="B423" s="1150"/>
      <c r="C423" s="1082"/>
      <c r="D423" s="1084"/>
      <c r="E423" s="1068"/>
      <c r="F423" s="1086"/>
      <c r="G423" s="1089"/>
      <c r="H423" s="1061"/>
      <c r="I423" s="1064"/>
      <c r="J423" s="1064"/>
      <c r="K423" s="1023"/>
      <c r="L423" s="1050" t="s">
        <v>191</v>
      </c>
      <c r="M423" s="1052">
        <v>0.05</v>
      </c>
      <c r="N423" s="44" t="s">
        <v>49</v>
      </c>
      <c r="O423" s="66">
        <v>0</v>
      </c>
      <c r="P423" s="66">
        <v>0</v>
      </c>
      <c r="Q423" s="66">
        <v>0.8</v>
      </c>
      <c r="R423" s="66">
        <v>1</v>
      </c>
      <c r="S423" s="127">
        <f>SUM(O423:O423)*M423</f>
        <v>0</v>
      </c>
      <c r="T423" s="128">
        <f>SUM(P423:P423)*M423</f>
        <v>0</v>
      </c>
      <c r="U423" s="128">
        <f>SUM(Q423:Q423)*M423</f>
        <v>4.0000000000000008E-2</v>
      </c>
      <c r="V423" s="128">
        <f>SUM(R423:R423)*M423</f>
        <v>0.05</v>
      </c>
      <c r="W423" s="129">
        <f t="shared" si="256"/>
        <v>0.05</v>
      </c>
      <c r="X423" s="335"/>
      <c r="Y423" s="314"/>
      <c r="Z423" s="316"/>
      <c r="AA423" s="318"/>
      <c r="AB423" s="318"/>
      <c r="AC423" s="929"/>
      <c r="AD423" s="1126"/>
      <c r="AE423" s="277" t="str">
        <f t="shared" ref="AE423" si="276">+IF(O424&gt;O423,"SUPERADA",IF(O424=O423,"EQUILIBRADA",IF(O424&lt;O423,"PARA MEJORAR")))</f>
        <v>EQUILIBRADA</v>
      </c>
      <c r="AF423" s="278"/>
      <c r="AG423" s="278"/>
      <c r="AH423" s="278"/>
      <c r="AI423" s="1409"/>
      <c r="AJ423" s="42"/>
      <c r="AK423" s="247"/>
      <c r="AL423" s="247"/>
      <c r="AM423" s="247"/>
      <c r="AN423" s="247"/>
      <c r="AO423" s="43"/>
    </row>
    <row r="424" spans="1:41" ht="39.950000000000003" customHeight="1" thickBot="1" x14ac:dyDescent="0.25">
      <c r="A424" s="1147"/>
      <c r="B424" s="1150"/>
      <c r="C424" s="1082"/>
      <c r="D424" s="1084"/>
      <c r="E424" s="1069"/>
      <c r="F424" s="1087"/>
      <c r="G424" s="1090"/>
      <c r="H424" s="1062"/>
      <c r="I424" s="1065"/>
      <c r="J424" s="1065"/>
      <c r="K424" s="1024"/>
      <c r="L424" s="1054"/>
      <c r="M424" s="1066"/>
      <c r="N424" s="45" t="s">
        <v>53</v>
      </c>
      <c r="O424" s="25">
        <v>0</v>
      </c>
      <c r="P424" s="25">
        <v>0</v>
      </c>
      <c r="Q424" s="25">
        <v>0</v>
      </c>
      <c r="R424" s="56">
        <v>0</v>
      </c>
      <c r="S424" s="130">
        <f>SUM(O424:O424)*M423</f>
        <v>0</v>
      </c>
      <c r="T424" s="131">
        <f>SUM(P424:P424)*M423</f>
        <v>0</v>
      </c>
      <c r="U424" s="131">
        <f>SUM(Q424:Q424)*M423</f>
        <v>0</v>
      </c>
      <c r="V424" s="131">
        <f>SUM(R424:R424)*M423</f>
        <v>0</v>
      </c>
      <c r="W424" s="132">
        <f t="shared" si="256"/>
        <v>0</v>
      </c>
      <c r="X424" s="380"/>
      <c r="Y424" s="381"/>
      <c r="Z424" s="801"/>
      <c r="AA424" s="319"/>
      <c r="AB424" s="319"/>
      <c r="AC424" s="929"/>
      <c r="AD424" s="1126"/>
      <c r="AE424" s="279"/>
      <c r="AF424" s="279"/>
      <c r="AG424" s="278"/>
      <c r="AH424" s="278"/>
      <c r="AI424" s="1409"/>
      <c r="AJ424" s="42"/>
      <c r="AK424" s="247"/>
      <c r="AL424" s="247"/>
      <c r="AM424" s="247"/>
      <c r="AN424" s="247"/>
      <c r="AO424" s="43"/>
    </row>
    <row r="425" spans="1:41" ht="39.950000000000003" customHeight="1" x14ac:dyDescent="0.2">
      <c r="A425" s="1147"/>
      <c r="B425" s="1150"/>
      <c r="C425" s="1082"/>
      <c r="D425" s="1084"/>
      <c r="E425" s="1067">
        <v>34</v>
      </c>
      <c r="F425" s="1070" t="s">
        <v>192</v>
      </c>
      <c r="G425" s="1073" t="s">
        <v>193</v>
      </c>
      <c r="H425" s="1060">
        <v>60</v>
      </c>
      <c r="I425" s="1063" t="s">
        <v>194</v>
      </c>
      <c r="J425" s="1063" t="s">
        <v>195</v>
      </c>
      <c r="K425" s="1022">
        <v>0</v>
      </c>
      <c r="L425" s="1055" t="s">
        <v>196</v>
      </c>
      <c r="M425" s="1056">
        <v>0.1</v>
      </c>
      <c r="N425" s="14" t="s">
        <v>49</v>
      </c>
      <c r="O425" s="16">
        <v>0.1</v>
      </c>
      <c r="P425" s="16">
        <v>0.25</v>
      </c>
      <c r="Q425" s="16">
        <v>0.65</v>
      </c>
      <c r="R425" s="16">
        <v>1</v>
      </c>
      <c r="S425" s="133">
        <f>SUM(O425:O425)*M425</f>
        <v>1.0000000000000002E-2</v>
      </c>
      <c r="T425" s="134">
        <f>SUM(P425:P425)*M425</f>
        <v>2.5000000000000001E-2</v>
      </c>
      <c r="U425" s="134">
        <f>SUM(Q425:Q425)*M425</f>
        <v>6.5000000000000002E-2</v>
      </c>
      <c r="V425" s="134">
        <f>SUM(R425:R425)*M425</f>
        <v>0.1</v>
      </c>
      <c r="W425" s="135">
        <f t="shared" si="256"/>
        <v>0.1</v>
      </c>
      <c r="X425" s="334">
        <f>+S426+S428+S430+S432</f>
        <v>0</v>
      </c>
      <c r="Y425" s="313">
        <f>+T426+T428+T430+T432</f>
        <v>0</v>
      </c>
      <c r="Z425" s="315">
        <f>+U426+U428+U430+U432</f>
        <v>0</v>
      </c>
      <c r="AA425" s="317">
        <f>+V426+V428+V430+V432</f>
        <v>0</v>
      </c>
      <c r="AB425" s="317">
        <f>+W426+W428+W430+W432</f>
        <v>0</v>
      </c>
      <c r="AC425" s="929"/>
      <c r="AD425" s="1126"/>
      <c r="AE425" s="277" t="str">
        <f t="shared" ref="AE425" si="277">+IF(O426&gt;O425,"SUPERADA",IF(O426=O425,"EQUILIBRADA",IF(O426&lt;O425,"PARA MEJORAR")))</f>
        <v>PARA MEJORAR</v>
      </c>
      <c r="AF425" s="277" t="str">
        <f>IF(COUNTIF(AE425:AE432,"PARA MEJORAR")&gt;=1,"PARA MEJORAR","BIEN")</f>
        <v>PARA MEJORAR</v>
      </c>
      <c r="AG425" s="278"/>
      <c r="AH425" s="278"/>
      <c r="AI425" s="1409"/>
      <c r="AJ425" s="87"/>
      <c r="AK425" s="88"/>
      <c r="AL425" s="88"/>
      <c r="AM425" s="88"/>
      <c r="AN425" s="88"/>
      <c r="AO425" s="89"/>
    </row>
    <row r="426" spans="1:41" ht="39.950000000000003" customHeight="1" thickBot="1" x14ac:dyDescent="0.25">
      <c r="A426" s="1147"/>
      <c r="B426" s="1150"/>
      <c r="C426" s="1082"/>
      <c r="D426" s="1084"/>
      <c r="E426" s="1068"/>
      <c r="F426" s="1071"/>
      <c r="G426" s="1074"/>
      <c r="H426" s="1061"/>
      <c r="I426" s="1064"/>
      <c r="J426" s="1064"/>
      <c r="K426" s="1023"/>
      <c r="L426" s="1051"/>
      <c r="M426" s="1053"/>
      <c r="N426" s="23" t="s">
        <v>53</v>
      </c>
      <c r="O426" s="25">
        <v>0</v>
      </c>
      <c r="P426" s="25">
        <v>0</v>
      </c>
      <c r="Q426" s="25">
        <v>0</v>
      </c>
      <c r="R426" s="56">
        <v>0</v>
      </c>
      <c r="S426" s="124">
        <f>SUM(O426:O426)*M425</f>
        <v>0</v>
      </c>
      <c r="T426" s="125">
        <f>SUM(P426:P426)*M425</f>
        <v>0</v>
      </c>
      <c r="U426" s="125">
        <f>SUM(Q426:Q426)*M425</f>
        <v>0</v>
      </c>
      <c r="V426" s="125">
        <f>SUM(R426:R426)*M425</f>
        <v>0</v>
      </c>
      <c r="W426" s="126">
        <f t="shared" si="256"/>
        <v>0</v>
      </c>
      <c r="X426" s="335"/>
      <c r="Y426" s="314"/>
      <c r="Z426" s="316"/>
      <c r="AA426" s="318"/>
      <c r="AB426" s="318"/>
      <c r="AC426" s="929"/>
      <c r="AD426" s="1126"/>
      <c r="AE426" s="279"/>
      <c r="AF426" s="278"/>
      <c r="AG426" s="278"/>
      <c r="AH426" s="278"/>
      <c r="AI426" s="1409"/>
      <c r="AJ426" s="42"/>
      <c r="AK426" s="247"/>
      <c r="AL426" s="247"/>
      <c r="AM426" s="247"/>
      <c r="AN426" s="247"/>
      <c r="AO426" s="43"/>
    </row>
    <row r="427" spans="1:41" ht="39.950000000000003" customHeight="1" x14ac:dyDescent="0.2">
      <c r="A427" s="1147"/>
      <c r="B427" s="1150"/>
      <c r="C427" s="1082"/>
      <c r="D427" s="1084"/>
      <c r="E427" s="1068"/>
      <c r="F427" s="1071"/>
      <c r="G427" s="1074"/>
      <c r="H427" s="1061"/>
      <c r="I427" s="1064"/>
      <c r="J427" s="1064"/>
      <c r="K427" s="1023"/>
      <c r="L427" s="1050" t="s">
        <v>197</v>
      </c>
      <c r="M427" s="1052">
        <v>0.3</v>
      </c>
      <c r="N427" s="44" t="s">
        <v>49</v>
      </c>
      <c r="O427" s="66">
        <v>0.1</v>
      </c>
      <c r="P427" s="66">
        <v>0.25</v>
      </c>
      <c r="Q427" s="66">
        <v>0.65</v>
      </c>
      <c r="R427" s="66">
        <v>1</v>
      </c>
      <c r="S427" s="127">
        <f>SUM(O427:O427)*M427</f>
        <v>0.03</v>
      </c>
      <c r="T427" s="128">
        <f>SUM(P427:P427)*M427</f>
        <v>7.4999999999999997E-2</v>
      </c>
      <c r="U427" s="128">
        <f>SUM(Q427:Q427)*M427</f>
        <v>0.19500000000000001</v>
      </c>
      <c r="V427" s="128">
        <f>SUM(R427:R427)*M427</f>
        <v>0.3</v>
      </c>
      <c r="W427" s="129">
        <f t="shared" si="256"/>
        <v>0.3</v>
      </c>
      <c r="X427" s="335"/>
      <c r="Y427" s="314"/>
      <c r="Z427" s="316"/>
      <c r="AA427" s="318"/>
      <c r="AB427" s="318"/>
      <c r="AC427" s="929"/>
      <c r="AD427" s="1126"/>
      <c r="AE427" s="277" t="str">
        <f t="shared" ref="AE427" si="278">+IF(O428&gt;O427,"SUPERADA",IF(O428=O427,"EQUILIBRADA",IF(O428&lt;O427,"PARA MEJORAR")))</f>
        <v>PARA MEJORAR</v>
      </c>
      <c r="AF427" s="278"/>
      <c r="AG427" s="278"/>
      <c r="AH427" s="278"/>
      <c r="AI427" s="1409"/>
      <c r="AJ427" s="42"/>
      <c r="AK427" s="247"/>
      <c r="AL427" s="247"/>
      <c r="AM427" s="247"/>
      <c r="AN427" s="247"/>
      <c r="AO427" s="43"/>
    </row>
    <row r="428" spans="1:41" ht="39.950000000000003" customHeight="1" thickBot="1" x14ac:dyDescent="0.25">
      <c r="A428" s="1147"/>
      <c r="B428" s="1150"/>
      <c r="C428" s="1082"/>
      <c r="D428" s="1084"/>
      <c r="E428" s="1068"/>
      <c r="F428" s="1071"/>
      <c r="G428" s="1074"/>
      <c r="H428" s="1061"/>
      <c r="I428" s="1064"/>
      <c r="J428" s="1064"/>
      <c r="K428" s="1023"/>
      <c r="L428" s="1051"/>
      <c r="M428" s="1053"/>
      <c r="N428" s="23" t="s">
        <v>53</v>
      </c>
      <c r="O428" s="25">
        <v>0</v>
      </c>
      <c r="P428" s="25">
        <v>0</v>
      </c>
      <c r="Q428" s="25">
        <v>0</v>
      </c>
      <c r="R428" s="56">
        <v>0</v>
      </c>
      <c r="S428" s="124">
        <f>SUM(O428:O428)*M427</f>
        <v>0</v>
      </c>
      <c r="T428" s="125">
        <f>SUM(P428:P428)*M427</f>
        <v>0</v>
      </c>
      <c r="U428" s="125">
        <f>SUM(Q428:Q428)*M427</f>
        <v>0</v>
      </c>
      <c r="V428" s="125">
        <f>SUM(R428:R428)*M427</f>
        <v>0</v>
      </c>
      <c r="W428" s="126">
        <f t="shared" si="256"/>
        <v>0</v>
      </c>
      <c r="X428" s="335"/>
      <c r="Y428" s="314"/>
      <c r="Z428" s="316"/>
      <c r="AA428" s="318"/>
      <c r="AB428" s="318"/>
      <c r="AC428" s="929"/>
      <c r="AD428" s="1126"/>
      <c r="AE428" s="279"/>
      <c r="AF428" s="278"/>
      <c r="AG428" s="278"/>
      <c r="AH428" s="278"/>
      <c r="AI428" s="1409"/>
      <c r="AJ428" s="42"/>
      <c r="AK428" s="247"/>
      <c r="AL428" s="247"/>
      <c r="AM428" s="247"/>
      <c r="AN428" s="247"/>
      <c r="AO428" s="43"/>
    </row>
    <row r="429" spans="1:41" ht="39.950000000000003" customHeight="1" x14ac:dyDescent="0.2">
      <c r="A429" s="1147"/>
      <c r="B429" s="1150"/>
      <c r="C429" s="1082"/>
      <c r="D429" s="1084"/>
      <c r="E429" s="1068"/>
      <c r="F429" s="1071"/>
      <c r="G429" s="1074"/>
      <c r="H429" s="1061"/>
      <c r="I429" s="1064"/>
      <c r="J429" s="1064"/>
      <c r="K429" s="1023"/>
      <c r="L429" s="1050" t="s">
        <v>198</v>
      </c>
      <c r="M429" s="1052">
        <v>0.5</v>
      </c>
      <c r="N429" s="44" t="s">
        <v>49</v>
      </c>
      <c r="O429" s="66">
        <v>0.1</v>
      </c>
      <c r="P429" s="66">
        <v>0.25</v>
      </c>
      <c r="Q429" s="66">
        <v>0.65</v>
      </c>
      <c r="R429" s="66">
        <v>1</v>
      </c>
      <c r="S429" s="127">
        <f>SUM(O429:O429)*M429</f>
        <v>0.05</v>
      </c>
      <c r="T429" s="128">
        <f>SUM(P429:P429)*M429</f>
        <v>0.125</v>
      </c>
      <c r="U429" s="128">
        <f>SUM(Q429:Q429)*M429</f>
        <v>0.32500000000000001</v>
      </c>
      <c r="V429" s="128">
        <f>SUM(R429:R429)*M429</f>
        <v>0.5</v>
      </c>
      <c r="W429" s="129">
        <f t="shared" si="256"/>
        <v>0.5</v>
      </c>
      <c r="X429" s="335"/>
      <c r="Y429" s="314"/>
      <c r="Z429" s="316"/>
      <c r="AA429" s="318"/>
      <c r="AB429" s="318"/>
      <c r="AC429" s="929"/>
      <c r="AD429" s="1126"/>
      <c r="AE429" s="277" t="str">
        <f t="shared" ref="AE429" si="279">+IF(O430&gt;O429,"SUPERADA",IF(O430=O429,"EQUILIBRADA",IF(O430&lt;O429,"PARA MEJORAR")))</f>
        <v>PARA MEJORAR</v>
      </c>
      <c r="AF429" s="278"/>
      <c r="AG429" s="278"/>
      <c r="AH429" s="278"/>
      <c r="AI429" s="1409"/>
      <c r="AJ429" s="42"/>
      <c r="AK429" s="247"/>
      <c r="AL429" s="247"/>
      <c r="AM429" s="247"/>
      <c r="AN429" s="247"/>
      <c r="AO429" s="43"/>
    </row>
    <row r="430" spans="1:41" ht="39.950000000000003" customHeight="1" thickBot="1" x14ac:dyDescent="0.25">
      <c r="A430" s="1147"/>
      <c r="B430" s="1150"/>
      <c r="C430" s="1082"/>
      <c r="D430" s="1084"/>
      <c r="E430" s="1068"/>
      <c r="F430" s="1071"/>
      <c r="G430" s="1074"/>
      <c r="H430" s="1061"/>
      <c r="I430" s="1064"/>
      <c r="J430" s="1064"/>
      <c r="K430" s="1023"/>
      <c r="L430" s="1051"/>
      <c r="M430" s="1053"/>
      <c r="N430" s="23" t="s">
        <v>53</v>
      </c>
      <c r="O430" s="25">
        <v>0</v>
      </c>
      <c r="P430" s="25">
        <v>0</v>
      </c>
      <c r="Q430" s="25">
        <v>0</v>
      </c>
      <c r="R430" s="56">
        <v>0</v>
      </c>
      <c r="S430" s="158">
        <f>SUM(O430:O430)*M429</f>
        <v>0</v>
      </c>
      <c r="T430" s="159">
        <f>SUM(P430:P430)*M429</f>
        <v>0</v>
      </c>
      <c r="U430" s="159">
        <f>SUM(Q430:Q430)*M429</f>
        <v>0</v>
      </c>
      <c r="V430" s="159">
        <f>SUM(R430:R430)*M429</f>
        <v>0</v>
      </c>
      <c r="W430" s="160">
        <f t="shared" si="256"/>
        <v>0</v>
      </c>
      <c r="X430" s="335"/>
      <c r="Y430" s="314"/>
      <c r="Z430" s="316"/>
      <c r="AA430" s="318"/>
      <c r="AB430" s="318"/>
      <c r="AC430" s="929"/>
      <c r="AD430" s="1126"/>
      <c r="AE430" s="279"/>
      <c r="AF430" s="278"/>
      <c r="AG430" s="278"/>
      <c r="AH430" s="278"/>
      <c r="AI430" s="1409"/>
      <c r="AJ430" s="42"/>
      <c r="AK430" s="247"/>
      <c r="AL430" s="247"/>
      <c r="AM430" s="247"/>
      <c r="AN430" s="247"/>
      <c r="AO430" s="43"/>
    </row>
    <row r="431" spans="1:41" ht="39.950000000000003" customHeight="1" x14ac:dyDescent="0.2">
      <c r="A431" s="1147"/>
      <c r="B431" s="1150"/>
      <c r="C431" s="1082"/>
      <c r="D431" s="1084"/>
      <c r="E431" s="1068"/>
      <c r="F431" s="1071"/>
      <c r="G431" s="1074"/>
      <c r="H431" s="1061"/>
      <c r="I431" s="1064"/>
      <c r="J431" s="1064"/>
      <c r="K431" s="1023"/>
      <c r="L431" s="1050" t="s">
        <v>199</v>
      </c>
      <c r="M431" s="1052">
        <v>0.1</v>
      </c>
      <c r="N431" s="44" t="s">
        <v>49</v>
      </c>
      <c r="O431" s="66">
        <v>0.1</v>
      </c>
      <c r="P431" s="66">
        <v>0.25</v>
      </c>
      <c r="Q431" s="66">
        <v>0.65</v>
      </c>
      <c r="R431" s="66">
        <v>1</v>
      </c>
      <c r="S431" s="127">
        <f>SUM(O431:O431)*M431</f>
        <v>1.0000000000000002E-2</v>
      </c>
      <c r="T431" s="128">
        <f>SUM(P431:P431)*M431</f>
        <v>2.5000000000000001E-2</v>
      </c>
      <c r="U431" s="128">
        <f>SUM(Q431:Q431)*M431</f>
        <v>6.5000000000000002E-2</v>
      </c>
      <c r="V431" s="128">
        <f>SUM(R431:R431)*M431</f>
        <v>0.1</v>
      </c>
      <c r="W431" s="129">
        <f t="shared" si="256"/>
        <v>0.1</v>
      </c>
      <c r="X431" s="335"/>
      <c r="Y431" s="314"/>
      <c r="Z431" s="316"/>
      <c r="AA431" s="318"/>
      <c r="AB431" s="318"/>
      <c r="AC431" s="929"/>
      <c r="AD431" s="1126"/>
      <c r="AE431" s="277" t="str">
        <f t="shared" ref="AE431" si="280">+IF(O432&gt;O431,"SUPERADA",IF(O432=O431,"EQUILIBRADA",IF(O432&lt;O431,"PARA MEJORAR")))</f>
        <v>PARA MEJORAR</v>
      </c>
      <c r="AF431" s="278"/>
      <c r="AG431" s="278"/>
      <c r="AH431" s="278"/>
      <c r="AI431" s="1409"/>
      <c r="AJ431" s="42"/>
      <c r="AK431" s="247"/>
      <c r="AL431" s="247"/>
      <c r="AM431" s="247"/>
      <c r="AN431" s="247"/>
      <c r="AO431" s="43"/>
    </row>
    <row r="432" spans="1:41" ht="39.950000000000003" customHeight="1" thickBot="1" x14ac:dyDescent="0.25">
      <c r="A432" s="1147"/>
      <c r="B432" s="1150"/>
      <c r="C432" s="1082"/>
      <c r="D432" s="1084"/>
      <c r="E432" s="1068"/>
      <c r="F432" s="1071"/>
      <c r="G432" s="1075"/>
      <c r="H432" s="1062"/>
      <c r="I432" s="1065"/>
      <c r="J432" s="1065"/>
      <c r="K432" s="1024"/>
      <c r="L432" s="1054"/>
      <c r="M432" s="1066"/>
      <c r="N432" s="45" t="s">
        <v>53</v>
      </c>
      <c r="O432" s="25">
        <v>0</v>
      </c>
      <c r="P432" s="25">
        <v>0</v>
      </c>
      <c r="Q432" s="25">
        <v>0</v>
      </c>
      <c r="R432" s="56">
        <v>0</v>
      </c>
      <c r="S432" s="130">
        <f>SUM(O432:O432)*M431</f>
        <v>0</v>
      </c>
      <c r="T432" s="131">
        <f>SUM(P432:P432)*M431</f>
        <v>0</v>
      </c>
      <c r="U432" s="131">
        <f>SUM(Q432:Q432)*M431</f>
        <v>0</v>
      </c>
      <c r="V432" s="131">
        <f>SUM(R432:R432)*M431</f>
        <v>0</v>
      </c>
      <c r="W432" s="132">
        <f t="shared" si="256"/>
        <v>0</v>
      </c>
      <c r="X432" s="380"/>
      <c r="Y432" s="381"/>
      <c r="Z432" s="801"/>
      <c r="AA432" s="319"/>
      <c r="AB432" s="319"/>
      <c r="AC432" s="929"/>
      <c r="AD432" s="1126"/>
      <c r="AE432" s="279"/>
      <c r="AF432" s="279"/>
      <c r="AG432" s="278"/>
      <c r="AH432" s="278"/>
      <c r="AI432" s="1409"/>
      <c r="AJ432" s="42"/>
      <c r="AK432" s="247"/>
      <c r="AL432" s="247"/>
      <c r="AM432" s="247"/>
      <c r="AN432" s="247"/>
      <c r="AO432" s="43"/>
    </row>
    <row r="433" spans="1:41" ht="39.950000000000003" customHeight="1" x14ac:dyDescent="0.2">
      <c r="A433" s="1147"/>
      <c r="B433" s="1150"/>
      <c r="C433" s="1082"/>
      <c r="D433" s="1084"/>
      <c r="E433" s="1068"/>
      <c r="F433" s="1071"/>
      <c r="G433" s="1073" t="s">
        <v>200</v>
      </c>
      <c r="H433" s="1060">
        <v>61</v>
      </c>
      <c r="I433" s="1063" t="s">
        <v>201</v>
      </c>
      <c r="J433" s="1063" t="s">
        <v>202</v>
      </c>
      <c r="K433" s="1022">
        <v>0</v>
      </c>
      <c r="L433" s="1055" t="s">
        <v>203</v>
      </c>
      <c r="M433" s="1056">
        <v>0.2</v>
      </c>
      <c r="N433" s="14" t="s">
        <v>49</v>
      </c>
      <c r="O433" s="16">
        <v>1</v>
      </c>
      <c r="P433" s="16">
        <v>1</v>
      </c>
      <c r="Q433" s="16">
        <v>1</v>
      </c>
      <c r="R433" s="16">
        <v>1</v>
      </c>
      <c r="S433" s="133">
        <f>SUM(O433:O433)*M433</f>
        <v>0.2</v>
      </c>
      <c r="T433" s="134">
        <f>SUM(P433:P433)*M433</f>
        <v>0.2</v>
      </c>
      <c r="U433" s="134">
        <f>SUM(Q433:Q433)*M433</f>
        <v>0.2</v>
      </c>
      <c r="V433" s="134">
        <f>SUM(R433:R433)*M433</f>
        <v>0.2</v>
      </c>
      <c r="W433" s="135">
        <f t="shared" si="256"/>
        <v>0.2</v>
      </c>
      <c r="X433" s="334">
        <f>S434+S436+S438</f>
        <v>0</v>
      </c>
      <c r="Y433" s="313">
        <f>T434+T436+T438</f>
        <v>0</v>
      </c>
      <c r="Z433" s="315">
        <f>U434+U436+U438</f>
        <v>0</v>
      </c>
      <c r="AA433" s="317">
        <f>V434+V436+V438</f>
        <v>0</v>
      </c>
      <c r="AB433" s="317">
        <f>W434+W436+W438</f>
        <v>0</v>
      </c>
      <c r="AC433" s="929"/>
      <c r="AD433" s="1126"/>
      <c r="AE433" s="277" t="str">
        <f t="shared" ref="AE433" si="281">+IF(O434&gt;O433,"SUPERADA",IF(O434=O433,"EQUILIBRADA",IF(O434&lt;O433,"PARA MEJORAR")))</f>
        <v>PARA MEJORAR</v>
      </c>
      <c r="AF433" s="277"/>
      <c r="AG433" s="278"/>
      <c r="AH433" s="278"/>
      <c r="AI433" s="1409"/>
      <c r="AJ433" s="42"/>
      <c r="AK433" s="247"/>
      <c r="AL433" s="247"/>
      <c r="AM433" s="247"/>
      <c r="AN433" s="247"/>
      <c r="AO433" s="43"/>
    </row>
    <row r="434" spans="1:41" ht="39.950000000000003" customHeight="1" thickBot="1" x14ac:dyDescent="0.25">
      <c r="A434" s="1147"/>
      <c r="B434" s="1150"/>
      <c r="C434" s="1082"/>
      <c r="D434" s="1084"/>
      <c r="E434" s="1068"/>
      <c r="F434" s="1071"/>
      <c r="G434" s="1074"/>
      <c r="H434" s="1061"/>
      <c r="I434" s="1064"/>
      <c r="J434" s="1064"/>
      <c r="K434" s="1023"/>
      <c r="L434" s="1051"/>
      <c r="M434" s="1053"/>
      <c r="N434" s="23" t="s">
        <v>53</v>
      </c>
      <c r="O434" s="25">
        <v>0</v>
      </c>
      <c r="P434" s="25">
        <v>0</v>
      </c>
      <c r="Q434" s="25">
        <v>0</v>
      </c>
      <c r="R434" s="56">
        <v>0</v>
      </c>
      <c r="S434" s="124">
        <f>SUM(O434:O434)*M433</f>
        <v>0</v>
      </c>
      <c r="T434" s="125">
        <f>SUM(P434:P434)*M433</f>
        <v>0</v>
      </c>
      <c r="U434" s="125">
        <f>SUM(Q434:Q434)*M433</f>
        <v>0</v>
      </c>
      <c r="V434" s="125">
        <f>SUM(R434:R434)*M433</f>
        <v>0</v>
      </c>
      <c r="W434" s="126">
        <f t="shared" si="256"/>
        <v>0</v>
      </c>
      <c r="X434" s="335"/>
      <c r="Y434" s="314"/>
      <c r="Z434" s="316"/>
      <c r="AA434" s="318"/>
      <c r="AB434" s="318"/>
      <c r="AC434" s="929"/>
      <c r="AD434" s="1126"/>
      <c r="AE434" s="279"/>
      <c r="AF434" s="278"/>
      <c r="AG434" s="278"/>
      <c r="AH434" s="278"/>
      <c r="AI434" s="1409"/>
      <c r="AJ434" s="42"/>
      <c r="AK434" s="247"/>
      <c r="AL434" s="247"/>
      <c r="AM434" s="247"/>
      <c r="AN434" s="247"/>
      <c r="AO434" s="43"/>
    </row>
    <row r="435" spans="1:41" ht="39.950000000000003" customHeight="1" x14ac:dyDescent="0.2">
      <c r="A435" s="1147"/>
      <c r="B435" s="1150"/>
      <c r="C435" s="1082"/>
      <c r="D435" s="1084"/>
      <c r="E435" s="1068"/>
      <c r="F435" s="1071"/>
      <c r="G435" s="1074"/>
      <c r="H435" s="1061"/>
      <c r="I435" s="1064"/>
      <c r="J435" s="1064"/>
      <c r="K435" s="1023"/>
      <c r="L435" s="1050" t="s">
        <v>204</v>
      </c>
      <c r="M435" s="1052">
        <v>0.4</v>
      </c>
      <c r="N435" s="44" t="s">
        <v>49</v>
      </c>
      <c r="O435" s="66">
        <v>0</v>
      </c>
      <c r="P435" s="66">
        <v>0.5</v>
      </c>
      <c r="Q435" s="66">
        <v>1</v>
      </c>
      <c r="R435" s="66">
        <v>1</v>
      </c>
      <c r="S435" s="127">
        <f>SUM(O435:O435)*M435</f>
        <v>0</v>
      </c>
      <c r="T435" s="128">
        <f>SUM(P435:P435)*M435</f>
        <v>0.2</v>
      </c>
      <c r="U435" s="128">
        <f>SUM(Q435:Q435)*M435</f>
        <v>0.4</v>
      </c>
      <c r="V435" s="128">
        <f>SUM(R435:R435)*M435</f>
        <v>0.4</v>
      </c>
      <c r="W435" s="129">
        <f t="shared" si="256"/>
        <v>0.4</v>
      </c>
      <c r="X435" s="335"/>
      <c r="Y435" s="314"/>
      <c r="Z435" s="316"/>
      <c r="AA435" s="318"/>
      <c r="AB435" s="318"/>
      <c r="AC435" s="929"/>
      <c r="AD435" s="1126"/>
      <c r="AE435" s="277" t="str">
        <f t="shared" ref="AE435" si="282">+IF(O436&gt;O435,"SUPERADA",IF(O436=O435,"EQUILIBRADA",IF(O436&lt;O435,"PARA MEJORAR")))</f>
        <v>EQUILIBRADA</v>
      </c>
      <c r="AF435" s="278"/>
      <c r="AG435" s="278"/>
      <c r="AH435" s="278"/>
      <c r="AI435" s="1409"/>
      <c r="AJ435" s="42"/>
      <c r="AK435" s="247"/>
      <c r="AL435" s="247"/>
      <c r="AM435" s="247"/>
      <c r="AN435" s="247"/>
      <c r="AO435" s="43"/>
    </row>
    <row r="436" spans="1:41" ht="39.950000000000003" customHeight="1" thickBot="1" x14ac:dyDescent="0.25">
      <c r="A436" s="1147"/>
      <c r="B436" s="1150"/>
      <c r="C436" s="1082"/>
      <c r="D436" s="1084"/>
      <c r="E436" s="1068"/>
      <c r="F436" s="1071"/>
      <c r="G436" s="1074"/>
      <c r="H436" s="1061"/>
      <c r="I436" s="1064"/>
      <c r="J436" s="1064"/>
      <c r="K436" s="1023"/>
      <c r="L436" s="1051"/>
      <c r="M436" s="1053"/>
      <c r="N436" s="23" t="s">
        <v>53</v>
      </c>
      <c r="O436" s="25">
        <v>0</v>
      </c>
      <c r="P436" s="25">
        <v>0</v>
      </c>
      <c r="Q436" s="25">
        <v>0</v>
      </c>
      <c r="R436" s="56">
        <v>0</v>
      </c>
      <c r="S436" s="124">
        <f>SUM(O436:O436)*M435</f>
        <v>0</v>
      </c>
      <c r="T436" s="125">
        <f>SUM(P436:P436)*M435</f>
        <v>0</v>
      </c>
      <c r="U436" s="125">
        <f>SUM(Q436:Q436)*M435</f>
        <v>0</v>
      </c>
      <c r="V436" s="125">
        <f>SUM(R436:R436)*M435</f>
        <v>0</v>
      </c>
      <c r="W436" s="126">
        <f t="shared" si="256"/>
        <v>0</v>
      </c>
      <c r="X436" s="335"/>
      <c r="Y436" s="314"/>
      <c r="Z436" s="316"/>
      <c r="AA436" s="318"/>
      <c r="AB436" s="318"/>
      <c r="AC436" s="929"/>
      <c r="AD436" s="1126"/>
      <c r="AE436" s="279"/>
      <c r="AF436" s="278"/>
      <c r="AG436" s="278"/>
      <c r="AH436" s="278"/>
      <c r="AI436" s="1409"/>
      <c r="AJ436" s="42"/>
      <c r="AK436" s="247"/>
      <c r="AL436" s="247"/>
      <c r="AM436" s="247"/>
      <c r="AN436" s="247"/>
      <c r="AO436" s="43"/>
    </row>
    <row r="437" spans="1:41" ht="39.950000000000003" customHeight="1" x14ac:dyDescent="0.2">
      <c r="A437" s="1147"/>
      <c r="B437" s="1150"/>
      <c r="C437" s="1082"/>
      <c r="D437" s="1084"/>
      <c r="E437" s="1068"/>
      <c r="F437" s="1071"/>
      <c r="G437" s="1074"/>
      <c r="H437" s="1061"/>
      <c r="I437" s="1064"/>
      <c r="J437" s="1064"/>
      <c r="K437" s="1023"/>
      <c r="L437" s="1050" t="s">
        <v>205</v>
      </c>
      <c r="M437" s="1052">
        <v>0.4</v>
      </c>
      <c r="N437" s="44" t="s">
        <v>49</v>
      </c>
      <c r="O437" s="66">
        <v>0</v>
      </c>
      <c r="P437" s="66">
        <v>0</v>
      </c>
      <c r="Q437" s="66">
        <v>0.5</v>
      </c>
      <c r="R437" s="66">
        <v>1</v>
      </c>
      <c r="S437" s="127">
        <f>SUM(O437:O437)*M437</f>
        <v>0</v>
      </c>
      <c r="T437" s="128">
        <f>SUM(P437:P437)*M437</f>
        <v>0</v>
      </c>
      <c r="U437" s="128">
        <f>SUM(Q437:Q437)*M437</f>
        <v>0.2</v>
      </c>
      <c r="V437" s="128">
        <f>SUM(R437:R437)*M437</f>
        <v>0.4</v>
      </c>
      <c r="W437" s="129">
        <f t="shared" si="256"/>
        <v>0.4</v>
      </c>
      <c r="X437" s="335"/>
      <c r="Y437" s="314"/>
      <c r="Z437" s="316"/>
      <c r="AA437" s="318"/>
      <c r="AB437" s="318"/>
      <c r="AC437" s="929"/>
      <c r="AD437" s="1126"/>
      <c r="AE437" s="277" t="str">
        <f t="shared" ref="AE437" si="283">+IF(O438&gt;O437,"SUPERADA",IF(O438=O437,"EQUILIBRADA",IF(O438&lt;O437,"PARA MEJORAR")))</f>
        <v>EQUILIBRADA</v>
      </c>
      <c r="AF437" s="278"/>
      <c r="AG437" s="278"/>
      <c r="AH437" s="278"/>
      <c r="AI437" s="1409"/>
      <c r="AJ437" s="42"/>
      <c r="AK437" s="247"/>
      <c r="AL437" s="247"/>
      <c r="AM437" s="247"/>
      <c r="AN437" s="247"/>
      <c r="AO437" s="43"/>
    </row>
    <row r="438" spans="1:41" ht="39.950000000000003" customHeight="1" thickBot="1" x14ac:dyDescent="0.25">
      <c r="A438" s="1147"/>
      <c r="B438" s="1150"/>
      <c r="C438" s="1082"/>
      <c r="D438" s="1084"/>
      <c r="E438" s="1069"/>
      <c r="F438" s="1072"/>
      <c r="G438" s="1075"/>
      <c r="H438" s="1062"/>
      <c r="I438" s="1065"/>
      <c r="J438" s="1065"/>
      <c r="K438" s="1024"/>
      <c r="L438" s="1054"/>
      <c r="M438" s="1066"/>
      <c r="N438" s="45" t="s">
        <v>53</v>
      </c>
      <c r="O438" s="25">
        <v>0</v>
      </c>
      <c r="P438" s="25">
        <v>0</v>
      </c>
      <c r="Q438" s="25">
        <v>0</v>
      </c>
      <c r="R438" s="56">
        <v>0</v>
      </c>
      <c r="S438" s="130">
        <f>SUM(O438:O438)*M437</f>
        <v>0</v>
      </c>
      <c r="T438" s="131">
        <f>SUM(P438:P438)*M437</f>
        <v>0</v>
      </c>
      <c r="U438" s="131">
        <f>SUM(Q438:Q438)*M437</f>
        <v>0</v>
      </c>
      <c r="V438" s="131">
        <f>SUM(R438:R438)*M437</f>
        <v>0</v>
      </c>
      <c r="W438" s="132">
        <f t="shared" si="256"/>
        <v>0</v>
      </c>
      <c r="X438" s="380"/>
      <c r="Y438" s="381"/>
      <c r="Z438" s="801"/>
      <c r="AA438" s="319"/>
      <c r="AB438" s="319"/>
      <c r="AC438" s="929"/>
      <c r="AD438" s="1126"/>
      <c r="AE438" s="279"/>
      <c r="AF438" s="279"/>
      <c r="AG438" s="278"/>
      <c r="AH438" s="278"/>
      <c r="AI438" s="1409"/>
      <c r="AJ438" s="42"/>
      <c r="AK438" s="247"/>
      <c r="AL438" s="247"/>
      <c r="AM438" s="247"/>
      <c r="AN438" s="247"/>
      <c r="AO438" s="43"/>
    </row>
    <row r="439" spans="1:41" ht="39.950000000000003" customHeight="1" x14ac:dyDescent="0.2">
      <c r="A439" s="1147"/>
      <c r="B439" s="1150"/>
      <c r="C439" s="1082"/>
      <c r="D439" s="1084"/>
      <c r="E439" s="1067">
        <v>35</v>
      </c>
      <c r="F439" s="1083" t="s">
        <v>206</v>
      </c>
      <c r="G439" s="1057" t="s">
        <v>207</v>
      </c>
      <c r="H439" s="1060">
        <v>62</v>
      </c>
      <c r="I439" s="1063" t="s">
        <v>208</v>
      </c>
      <c r="J439" s="1063" t="s">
        <v>209</v>
      </c>
      <c r="K439" s="1022">
        <v>0</v>
      </c>
      <c r="L439" s="1055" t="s">
        <v>210</v>
      </c>
      <c r="M439" s="1056">
        <v>0.2</v>
      </c>
      <c r="N439" s="14" t="s">
        <v>49</v>
      </c>
      <c r="O439" s="179">
        <v>0.3</v>
      </c>
      <c r="P439" s="96">
        <v>1</v>
      </c>
      <c r="Q439" s="96">
        <v>1</v>
      </c>
      <c r="R439" s="98">
        <v>1</v>
      </c>
      <c r="S439" s="133">
        <f>SUM(O439:O439)*M439</f>
        <v>0.06</v>
      </c>
      <c r="T439" s="134">
        <f>SUM(P439:P439)*M439</f>
        <v>0.2</v>
      </c>
      <c r="U439" s="134">
        <f>SUM(Q439:Q439)*M439</f>
        <v>0.2</v>
      </c>
      <c r="V439" s="134">
        <f>SUM(R439:R439)*M439</f>
        <v>0.2</v>
      </c>
      <c r="W439" s="135">
        <f t="shared" si="256"/>
        <v>0.2</v>
      </c>
      <c r="X439" s="334">
        <f>+S440+S442+S444+S446</f>
        <v>0</v>
      </c>
      <c r="Y439" s="313">
        <f>+T440+T442+T444+T446</f>
        <v>0</v>
      </c>
      <c r="Z439" s="315">
        <f>+U440+U442+U444+U446</f>
        <v>0</v>
      </c>
      <c r="AA439" s="317">
        <f>+V440+V442+V444+V446</f>
        <v>0</v>
      </c>
      <c r="AB439" s="317">
        <f>+W440+W442+W444+W446</f>
        <v>0</v>
      </c>
      <c r="AC439" s="929"/>
      <c r="AD439" s="1126"/>
      <c r="AE439" s="277" t="str">
        <f t="shared" ref="AE439" si="284">+IF(O440&gt;O439,"SUPERADA",IF(O440=O439,"EQUILIBRADA",IF(O440&lt;O439,"PARA MEJORAR")))</f>
        <v>PARA MEJORAR</v>
      </c>
      <c r="AF439" s="277" t="str">
        <f>IF(COUNTIF(AE439:AE446,"PARA MEJORAR")&gt;=1,"PARA MEJORAR","BIEN")</f>
        <v>PARA MEJORAR</v>
      </c>
      <c r="AG439" s="278"/>
      <c r="AH439" s="278"/>
      <c r="AI439" s="1409"/>
      <c r="AJ439" s="42"/>
      <c r="AK439" s="247"/>
      <c r="AL439" s="247"/>
      <c r="AM439" s="247"/>
      <c r="AN439" s="247"/>
      <c r="AO439" s="43"/>
    </row>
    <row r="440" spans="1:41" ht="39.950000000000003" customHeight="1" thickBot="1" x14ac:dyDescent="0.25">
      <c r="A440" s="1147"/>
      <c r="B440" s="1150"/>
      <c r="C440" s="1082"/>
      <c r="D440" s="1084"/>
      <c r="E440" s="1068"/>
      <c r="F440" s="1084"/>
      <c r="G440" s="1058"/>
      <c r="H440" s="1061"/>
      <c r="I440" s="1064"/>
      <c r="J440" s="1064"/>
      <c r="K440" s="1023"/>
      <c r="L440" s="1051"/>
      <c r="M440" s="1053"/>
      <c r="N440" s="23" t="s">
        <v>53</v>
      </c>
      <c r="O440" s="25">
        <v>0</v>
      </c>
      <c r="P440" s="25">
        <v>0</v>
      </c>
      <c r="Q440" s="25">
        <v>0</v>
      </c>
      <c r="R440" s="56">
        <v>0</v>
      </c>
      <c r="S440" s="124">
        <f>SUM(O440:O440)*M439</f>
        <v>0</v>
      </c>
      <c r="T440" s="125">
        <f>SUM(P440:P440)*M439</f>
        <v>0</v>
      </c>
      <c r="U440" s="125">
        <f>SUM(Q440:Q440)*M439</f>
        <v>0</v>
      </c>
      <c r="V440" s="125">
        <f>SUM(R440:R440)*M439</f>
        <v>0</v>
      </c>
      <c r="W440" s="126">
        <f t="shared" si="256"/>
        <v>0</v>
      </c>
      <c r="X440" s="335"/>
      <c r="Y440" s="314"/>
      <c r="Z440" s="316"/>
      <c r="AA440" s="318"/>
      <c r="AB440" s="318"/>
      <c r="AC440" s="929"/>
      <c r="AD440" s="1126"/>
      <c r="AE440" s="279"/>
      <c r="AF440" s="278"/>
      <c r="AG440" s="278"/>
      <c r="AH440" s="278"/>
      <c r="AI440" s="1409"/>
      <c r="AJ440" s="42"/>
      <c r="AK440" s="247"/>
      <c r="AL440" s="247"/>
      <c r="AM440" s="247"/>
      <c r="AN440" s="247"/>
      <c r="AO440" s="43"/>
    </row>
    <row r="441" spans="1:41" ht="39.950000000000003" customHeight="1" x14ac:dyDescent="0.2">
      <c r="A441" s="1147"/>
      <c r="B441" s="1150"/>
      <c r="C441" s="1082"/>
      <c r="D441" s="1084"/>
      <c r="E441" s="1068"/>
      <c r="F441" s="1084"/>
      <c r="G441" s="1058"/>
      <c r="H441" s="1061"/>
      <c r="I441" s="1064"/>
      <c r="J441" s="1064"/>
      <c r="K441" s="1023"/>
      <c r="L441" s="1050" t="s">
        <v>211</v>
      </c>
      <c r="M441" s="1052">
        <v>0.4</v>
      </c>
      <c r="N441" s="44" t="s">
        <v>49</v>
      </c>
      <c r="O441" s="180">
        <v>0</v>
      </c>
      <c r="P441" s="109">
        <v>0.3</v>
      </c>
      <c r="Q441" s="109">
        <v>0.7</v>
      </c>
      <c r="R441" s="111">
        <v>1</v>
      </c>
      <c r="S441" s="127">
        <f>SUM(O441:O441)*M441</f>
        <v>0</v>
      </c>
      <c r="T441" s="128">
        <f>SUM(P441:P441)*M441</f>
        <v>0.12</v>
      </c>
      <c r="U441" s="128">
        <f>SUM(Q441:Q441)*M441</f>
        <v>0.27999999999999997</v>
      </c>
      <c r="V441" s="128">
        <f>SUM(R441:R441)*M441</f>
        <v>0.4</v>
      </c>
      <c r="W441" s="129">
        <f t="shared" si="256"/>
        <v>0.4</v>
      </c>
      <c r="X441" s="335"/>
      <c r="Y441" s="314"/>
      <c r="Z441" s="316"/>
      <c r="AA441" s="318"/>
      <c r="AB441" s="318"/>
      <c r="AC441" s="929"/>
      <c r="AD441" s="1126"/>
      <c r="AE441" s="277" t="str">
        <f t="shared" ref="AE441" si="285">+IF(O442&gt;O441,"SUPERADA",IF(O442=O441,"EQUILIBRADA",IF(O442&lt;O441,"PARA MEJORAR")))</f>
        <v>EQUILIBRADA</v>
      </c>
      <c r="AF441" s="278"/>
      <c r="AG441" s="278"/>
      <c r="AH441" s="278"/>
      <c r="AI441" s="1409"/>
      <c r="AJ441" s="42"/>
      <c r="AK441" s="247"/>
      <c r="AL441" s="247"/>
      <c r="AM441" s="247"/>
      <c r="AN441" s="247"/>
      <c r="AO441" s="43"/>
    </row>
    <row r="442" spans="1:41" ht="39.950000000000003" customHeight="1" thickBot="1" x14ac:dyDescent="0.25">
      <c r="A442" s="1147"/>
      <c r="B442" s="1150"/>
      <c r="C442" s="1082"/>
      <c r="D442" s="1084"/>
      <c r="E442" s="1068"/>
      <c r="F442" s="1084"/>
      <c r="G442" s="1058"/>
      <c r="H442" s="1061"/>
      <c r="I442" s="1064"/>
      <c r="J442" s="1064"/>
      <c r="K442" s="1023"/>
      <c r="L442" s="1051"/>
      <c r="M442" s="1053"/>
      <c r="N442" s="23" t="s">
        <v>53</v>
      </c>
      <c r="O442" s="25">
        <v>0</v>
      </c>
      <c r="P442" s="25">
        <v>0</v>
      </c>
      <c r="Q442" s="25">
        <v>0</v>
      </c>
      <c r="R442" s="56">
        <v>0</v>
      </c>
      <c r="S442" s="124">
        <f>SUM(O442:O442)*M441</f>
        <v>0</v>
      </c>
      <c r="T442" s="125">
        <f>SUM(P442:P442)*M441</f>
        <v>0</v>
      </c>
      <c r="U442" s="125">
        <f>SUM(Q442:Q442)*M441</f>
        <v>0</v>
      </c>
      <c r="V442" s="125">
        <f>SUM(R442:R442)*M441</f>
        <v>0</v>
      </c>
      <c r="W442" s="126">
        <f t="shared" si="256"/>
        <v>0</v>
      </c>
      <c r="X442" s="335"/>
      <c r="Y442" s="314"/>
      <c r="Z442" s="316"/>
      <c r="AA442" s="318"/>
      <c r="AB442" s="318"/>
      <c r="AC442" s="929"/>
      <c r="AD442" s="1126"/>
      <c r="AE442" s="279"/>
      <c r="AF442" s="278"/>
      <c r="AG442" s="278"/>
      <c r="AH442" s="278"/>
      <c r="AI442" s="1409"/>
      <c r="AJ442" s="42"/>
      <c r="AK442" s="247"/>
      <c r="AL442" s="247"/>
      <c r="AM442" s="247"/>
      <c r="AN442" s="247"/>
      <c r="AO442" s="43"/>
    </row>
    <row r="443" spans="1:41" ht="39.950000000000003" customHeight="1" x14ac:dyDescent="0.2">
      <c r="A443" s="1147"/>
      <c r="B443" s="1150"/>
      <c r="C443" s="1082"/>
      <c r="D443" s="1084"/>
      <c r="E443" s="1068"/>
      <c r="F443" s="1084"/>
      <c r="G443" s="1058"/>
      <c r="H443" s="1061"/>
      <c r="I443" s="1064"/>
      <c r="J443" s="1064"/>
      <c r="K443" s="1023"/>
      <c r="L443" s="1050" t="s">
        <v>212</v>
      </c>
      <c r="M443" s="1052">
        <v>0.2</v>
      </c>
      <c r="N443" s="44" t="s">
        <v>49</v>
      </c>
      <c r="O443" s="180">
        <v>0</v>
      </c>
      <c r="P443" s="109">
        <v>0.3</v>
      </c>
      <c r="Q443" s="109">
        <v>0.7</v>
      </c>
      <c r="R443" s="111">
        <v>1</v>
      </c>
      <c r="S443" s="127">
        <f>SUM(O443:O443)*M443</f>
        <v>0</v>
      </c>
      <c r="T443" s="128">
        <f>SUM(P443:P443)*M443</f>
        <v>0.06</v>
      </c>
      <c r="U443" s="128">
        <f>SUM(Q443:Q443)*M443</f>
        <v>0.13999999999999999</v>
      </c>
      <c r="V443" s="128">
        <f>SUM(R443:R443)*M443</f>
        <v>0.2</v>
      </c>
      <c r="W443" s="129">
        <f t="shared" si="256"/>
        <v>0.2</v>
      </c>
      <c r="X443" s="335"/>
      <c r="Y443" s="314"/>
      <c r="Z443" s="316"/>
      <c r="AA443" s="318"/>
      <c r="AB443" s="318"/>
      <c r="AC443" s="929"/>
      <c r="AD443" s="1126"/>
      <c r="AE443" s="277" t="str">
        <f t="shared" ref="AE443" si="286">+IF(O444&gt;O443,"SUPERADA",IF(O444=O443,"EQUILIBRADA",IF(O444&lt;O443,"PARA MEJORAR")))</f>
        <v>EQUILIBRADA</v>
      </c>
      <c r="AF443" s="278"/>
      <c r="AG443" s="278"/>
      <c r="AH443" s="278"/>
      <c r="AI443" s="1409"/>
      <c r="AJ443" s="42"/>
      <c r="AK443" s="247"/>
      <c r="AL443" s="247"/>
      <c r="AM443" s="247"/>
      <c r="AN443" s="247"/>
      <c r="AO443" s="43"/>
    </row>
    <row r="444" spans="1:41" ht="39.950000000000003" customHeight="1" thickBot="1" x14ac:dyDescent="0.25">
      <c r="A444" s="1147"/>
      <c r="B444" s="1150"/>
      <c r="C444" s="1082"/>
      <c r="D444" s="1084"/>
      <c r="E444" s="1068"/>
      <c r="F444" s="1084"/>
      <c r="G444" s="1058"/>
      <c r="H444" s="1061"/>
      <c r="I444" s="1064"/>
      <c r="J444" s="1064"/>
      <c r="K444" s="1023"/>
      <c r="L444" s="1051"/>
      <c r="M444" s="1053"/>
      <c r="N444" s="23" t="s">
        <v>53</v>
      </c>
      <c r="O444" s="25">
        <v>0</v>
      </c>
      <c r="P444" s="25">
        <v>0</v>
      </c>
      <c r="Q444" s="25">
        <v>0</v>
      </c>
      <c r="R444" s="56">
        <v>0</v>
      </c>
      <c r="S444" s="124">
        <f>SUM(O444:O444)*M443</f>
        <v>0</v>
      </c>
      <c r="T444" s="125">
        <f>SUM(P444:P444)*M443</f>
        <v>0</v>
      </c>
      <c r="U444" s="125">
        <f>SUM(Q444:Q444)*M443</f>
        <v>0</v>
      </c>
      <c r="V444" s="125">
        <f>SUM(R444:R444)*M443</f>
        <v>0</v>
      </c>
      <c r="W444" s="126">
        <f t="shared" si="256"/>
        <v>0</v>
      </c>
      <c r="X444" s="335"/>
      <c r="Y444" s="314"/>
      <c r="Z444" s="316"/>
      <c r="AA444" s="318"/>
      <c r="AB444" s="318"/>
      <c r="AC444" s="929"/>
      <c r="AD444" s="1126"/>
      <c r="AE444" s="279"/>
      <c r="AF444" s="278"/>
      <c r="AG444" s="278"/>
      <c r="AH444" s="278"/>
      <c r="AI444" s="1409"/>
      <c r="AJ444" s="42"/>
      <c r="AK444" s="247"/>
      <c r="AL444" s="247"/>
      <c r="AM444" s="247"/>
      <c r="AN444" s="247"/>
      <c r="AO444" s="43"/>
    </row>
    <row r="445" spans="1:41" ht="39.950000000000003" customHeight="1" x14ac:dyDescent="0.2">
      <c r="A445" s="1147"/>
      <c r="B445" s="1150"/>
      <c r="C445" s="1082"/>
      <c r="D445" s="1084"/>
      <c r="E445" s="1068"/>
      <c r="F445" s="1084"/>
      <c r="G445" s="1058"/>
      <c r="H445" s="1061"/>
      <c r="I445" s="1064"/>
      <c r="J445" s="1064"/>
      <c r="K445" s="1023"/>
      <c r="L445" s="1050" t="s">
        <v>213</v>
      </c>
      <c r="M445" s="1052">
        <v>0.2</v>
      </c>
      <c r="N445" s="44" t="s">
        <v>49</v>
      </c>
      <c r="O445" s="180">
        <v>0</v>
      </c>
      <c r="P445" s="109">
        <v>0.3</v>
      </c>
      <c r="Q445" s="109">
        <v>0.7</v>
      </c>
      <c r="R445" s="111">
        <v>1</v>
      </c>
      <c r="S445" s="127">
        <f>SUM(O445:O445)*M445</f>
        <v>0</v>
      </c>
      <c r="T445" s="128">
        <f>SUM(P445:P445)*M445</f>
        <v>0.06</v>
      </c>
      <c r="U445" s="128">
        <f>SUM(Q445:Q445)*M445</f>
        <v>0.13999999999999999</v>
      </c>
      <c r="V445" s="128">
        <f>SUM(R445:R445)*M445</f>
        <v>0.2</v>
      </c>
      <c r="W445" s="129">
        <f t="shared" si="256"/>
        <v>0.2</v>
      </c>
      <c r="X445" s="335"/>
      <c r="Y445" s="314"/>
      <c r="Z445" s="316"/>
      <c r="AA445" s="318"/>
      <c r="AB445" s="318"/>
      <c r="AC445" s="929"/>
      <c r="AD445" s="1126"/>
      <c r="AE445" s="277" t="str">
        <f t="shared" ref="AE445" si="287">+IF(O446&gt;O445,"SUPERADA",IF(O446=O445,"EQUILIBRADA",IF(O446&lt;O445,"PARA MEJORAR")))</f>
        <v>EQUILIBRADA</v>
      </c>
      <c r="AF445" s="278"/>
      <c r="AG445" s="278"/>
      <c r="AH445" s="278"/>
      <c r="AI445" s="1409"/>
      <c r="AJ445" s="42"/>
      <c r="AK445" s="247"/>
      <c r="AL445" s="247"/>
      <c r="AM445" s="247"/>
      <c r="AN445" s="247"/>
      <c r="AO445" s="43"/>
    </row>
    <row r="446" spans="1:41" ht="39.950000000000003" customHeight="1" thickBot="1" x14ac:dyDescent="0.25">
      <c r="A446" s="1147"/>
      <c r="B446" s="1150"/>
      <c r="C446" s="1082"/>
      <c r="D446" s="1084"/>
      <c r="E446" s="1068"/>
      <c r="F446" s="1084"/>
      <c r="G446" s="1059"/>
      <c r="H446" s="1062"/>
      <c r="I446" s="1065"/>
      <c r="J446" s="1065"/>
      <c r="K446" s="1024"/>
      <c r="L446" s="1054"/>
      <c r="M446" s="1066"/>
      <c r="N446" s="45" t="s">
        <v>53</v>
      </c>
      <c r="O446" s="25">
        <v>0</v>
      </c>
      <c r="P446" s="25">
        <v>0</v>
      </c>
      <c r="Q446" s="25">
        <v>0</v>
      </c>
      <c r="R446" s="56">
        <v>0</v>
      </c>
      <c r="S446" s="130">
        <f>SUM(O446:O446)*M445</f>
        <v>0</v>
      </c>
      <c r="T446" s="131">
        <f>SUM(P446:P446)*M445</f>
        <v>0</v>
      </c>
      <c r="U446" s="131">
        <f>SUM(Q446:Q446)*M445</f>
        <v>0</v>
      </c>
      <c r="V446" s="131">
        <f>SUM(R446:R446)*M445</f>
        <v>0</v>
      </c>
      <c r="W446" s="132">
        <f t="shared" si="256"/>
        <v>0</v>
      </c>
      <c r="X446" s="380"/>
      <c r="Y446" s="381"/>
      <c r="Z446" s="801"/>
      <c r="AA446" s="319"/>
      <c r="AB446" s="319"/>
      <c r="AC446" s="929"/>
      <c r="AD446" s="1127"/>
      <c r="AE446" s="279"/>
      <c r="AF446" s="279"/>
      <c r="AG446" s="278"/>
      <c r="AH446" s="278"/>
      <c r="AI446" s="1409"/>
      <c r="AJ446" s="42"/>
      <c r="AK446" s="247"/>
      <c r="AL446" s="247"/>
      <c r="AM446" s="247"/>
      <c r="AN446" s="247"/>
      <c r="AO446" s="43"/>
    </row>
    <row r="447" spans="1:41" ht="39.950000000000003" customHeight="1" x14ac:dyDescent="0.2">
      <c r="A447" s="1147"/>
      <c r="B447" s="1150"/>
      <c r="C447" s="1082"/>
      <c r="D447" s="1084"/>
      <c r="E447" s="1068"/>
      <c r="F447" s="1084"/>
      <c r="G447" s="1057" t="s">
        <v>214</v>
      </c>
      <c r="H447" s="1060">
        <v>63</v>
      </c>
      <c r="I447" s="1063" t="s">
        <v>215</v>
      </c>
      <c r="J447" s="1063" t="s">
        <v>209</v>
      </c>
      <c r="K447" s="1022">
        <v>0</v>
      </c>
      <c r="L447" s="1055" t="s">
        <v>216</v>
      </c>
      <c r="M447" s="1056">
        <v>0.2</v>
      </c>
      <c r="N447" s="14" t="s">
        <v>49</v>
      </c>
      <c r="O447" s="179">
        <v>1</v>
      </c>
      <c r="P447" s="96">
        <v>1</v>
      </c>
      <c r="Q447" s="96">
        <v>1</v>
      </c>
      <c r="R447" s="98">
        <v>1</v>
      </c>
      <c r="S447" s="133">
        <f>SUM(O447:O447)*M447</f>
        <v>0.2</v>
      </c>
      <c r="T447" s="134">
        <f>SUM(P447:P447)*M447</f>
        <v>0.2</v>
      </c>
      <c r="U447" s="134">
        <f>SUM(Q447:Q447)*M447</f>
        <v>0.2</v>
      </c>
      <c r="V447" s="134">
        <f>SUM(R447:R447)*M447</f>
        <v>0.2</v>
      </c>
      <c r="W447" s="135">
        <f t="shared" si="256"/>
        <v>0.2</v>
      </c>
      <c r="X447" s="334">
        <f>+S448+S450+S452+S454</f>
        <v>0</v>
      </c>
      <c r="Y447" s="313">
        <f>+T448+T450+T452+T454</f>
        <v>0</v>
      </c>
      <c r="Z447" s="315">
        <f>+U448+U450+U452+U454</f>
        <v>0</v>
      </c>
      <c r="AA447" s="317">
        <f>+V448+V450+V452+V454</f>
        <v>0</v>
      </c>
      <c r="AB447" s="317">
        <f>+W448+W450+W452+W454</f>
        <v>0</v>
      </c>
      <c r="AC447" s="929"/>
      <c r="AD447" s="1125" t="s">
        <v>1000</v>
      </c>
      <c r="AE447" s="277" t="str">
        <f t="shared" ref="AE447" si="288">+IF(O448&gt;O447,"SUPERADA",IF(O448=O447,"EQUILIBRADA",IF(O448&lt;O447,"PARA MEJORAR")))</f>
        <v>PARA MEJORAR</v>
      </c>
      <c r="AF447" s="277"/>
      <c r="AG447" s="278"/>
      <c r="AH447" s="278"/>
      <c r="AI447" s="1409"/>
      <c r="AJ447" s="42"/>
      <c r="AK447" s="247"/>
      <c r="AL447" s="247"/>
      <c r="AM447" s="247"/>
      <c r="AN447" s="247"/>
      <c r="AO447" s="43"/>
    </row>
    <row r="448" spans="1:41" ht="39.950000000000003" customHeight="1" thickBot="1" x14ac:dyDescent="0.25">
      <c r="A448" s="1147"/>
      <c r="B448" s="1150"/>
      <c r="C448" s="1082"/>
      <c r="D448" s="1084"/>
      <c r="E448" s="1068"/>
      <c r="F448" s="1084"/>
      <c r="G448" s="1058"/>
      <c r="H448" s="1061"/>
      <c r="I448" s="1064"/>
      <c r="J448" s="1064"/>
      <c r="K448" s="1023"/>
      <c r="L448" s="1051"/>
      <c r="M448" s="1053"/>
      <c r="N448" s="23" t="s">
        <v>53</v>
      </c>
      <c r="O448" s="25">
        <v>0</v>
      </c>
      <c r="P448" s="25">
        <v>0</v>
      </c>
      <c r="Q448" s="25">
        <v>0</v>
      </c>
      <c r="R448" s="56">
        <v>0</v>
      </c>
      <c r="S448" s="124">
        <f>SUM(O448:O448)*M447</f>
        <v>0</v>
      </c>
      <c r="T448" s="125">
        <f>SUM(P448:P448)*M447</f>
        <v>0</v>
      </c>
      <c r="U448" s="125">
        <f>SUM(Q448:Q448)*M447</f>
        <v>0</v>
      </c>
      <c r="V448" s="125">
        <f>SUM(R448:R448)*M447</f>
        <v>0</v>
      </c>
      <c r="W448" s="126">
        <f t="shared" ref="W448:W458" si="289">MAX(S448:V448)</f>
        <v>0</v>
      </c>
      <c r="X448" s="335"/>
      <c r="Y448" s="314"/>
      <c r="Z448" s="316"/>
      <c r="AA448" s="318"/>
      <c r="AB448" s="318"/>
      <c r="AC448" s="929"/>
      <c r="AD448" s="1126"/>
      <c r="AE448" s="279"/>
      <c r="AF448" s="278"/>
      <c r="AG448" s="278"/>
      <c r="AH448" s="278"/>
      <c r="AI448" s="1409"/>
      <c r="AJ448" s="42"/>
      <c r="AK448" s="247"/>
      <c r="AL448" s="247"/>
      <c r="AM448" s="247"/>
      <c r="AN448" s="247"/>
      <c r="AO448" s="43"/>
    </row>
    <row r="449" spans="1:41" ht="39.950000000000003" customHeight="1" x14ac:dyDescent="0.2">
      <c r="A449" s="1147"/>
      <c r="B449" s="1150"/>
      <c r="C449" s="1082"/>
      <c r="D449" s="1084"/>
      <c r="E449" s="1068"/>
      <c r="F449" s="1084"/>
      <c r="G449" s="1058"/>
      <c r="H449" s="1061"/>
      <c r="I449" s="1064"/>
      <c r="J449" s="1064"/>
      <c r="K449" s="1023"/>
      <c r="L449" s="1050" t="s">
        <v>217</v>
      </c>
      <c r="M449" s="1052">
        <v>0.4</v>
      </c>
      <c r="N449" s="44" t="s">
        <v>49</v>
      </c>
      <c r="O449" s="180">
        <v>0.5</v>
      </c>
      <c r="P449" s="109">
        <v>1</v>
      </c>
      <c r="Q449" s="109">
        <v>1</v>
      </c>
      <c r="R449" s="111">
        <v>1</v>
      </c>
      <c r="S449" s="127">
        <f>SUM(O449:O449)*M449</f>
        <v>0.2</v>
      </c>
      <c r="T449" s="128">
        <f>SUM(P449:P449)*M449</f>
        <v>0.4</v>
      </c>
      <c r="U449" s="128">
        <f>SUM(Q449:Q449)*M449</f>
        <v>0.4</v>
      </c>
      <c r="V449" s="128">
        <f>SUM(R449:R449)*M449</f>
        <v>0.4</v>
      </c>
      <c r="W449" s="129">
        <f t="shared" si="289"/>
        <v>0.4</v>
      </c>
      <c r="X449" s="335"/>
      <c r="Y449" s="314"/>
      <c r="Z449" s="316"/>
      <c r="AA449" s="318"/>
      <c r="AB449" s="318"/>
      <c r="AC449" s="929"/>
      <c r="AD449" s="1126"/>
      <c r="AE449" s="277" t="str">
        <f t="shared" ref="AE449" si="290">+IF(O450&gt;O449,"SUPERADA",IF(O450=O449,"EQUILIBRADA",IF(O450&lt;O449,"PARA MEJORAR")))</f>
        <v>PARA MEJORAR</v>
      </c>
      <c r="AF449" s="278"/>
      <c r="AG449" s="278"/>
      <c r="AH449" s="278"/>
      <c r="AI449" s="1409"/>
      <c r="AJ449" s="42"/>
      <c r="AK449" s="247"/>
      <c r="AL449" s="247"/>
      <c r="AM449" s="247"/>
      <c r="AN449" s="247"/>
      <c r="AO449" s="43"/>
    </row>
    <row r="450" spans="1:41" ht="39.950000000000003" customHeight="1" thickBot="1" x14ac:dyDescent="0.25">
      <c r="A450" s="1147"/>
      <c r="B450" s="1150"/>
      <c r="C450" s="1082"/>
      <c r="D450" s="1084"/>
      <c r="E450" s="1068"/>
      <c r="F450" s="1084"/>
      <c r="G450" s="1058"/>
      <c r="H450" s="1061"/>
      <c r="I450" s="1064"/>
      <c r="J450" s="1064"/>
      <c r="K450" s="1023"/>
      <c r="L450" s="1051"/>
      <c r="M450" s="1053"/>
      <c r="N450" s="23" t="s">
        <v>53</v>
      </c>
      <c r="O450" s="25">
        <v>0</v>
      </c>
      <c r="P450" s="25">
        <v>0</v>
      </c>
      <c r="Q450" s="25">
        <v>0</v>
      </c>
      <c r="R450" s="56">
        <v>0</v>
      </c>
      <c r="S450" s="124">
        <f>SUM(O450:O450)*M449</f>
        <v>0</v>
      </c>
      <c r="T450" s="125">
        <f>SUM(P450:P450)*M449</f>
        <v>0</v>
      </c>
      <c r="U450" s="125">
        <f>SUM(Q450:Q450)*M449</f>
        <v>0</v>
      </c>
      <c r="V450" s="125">
        <f>SUM(R450:R450)*M449</f>
        <v>0</v>
      </c>
      <c r="W450" s="126">
        <f t="shared" si="289"/>
        <v>0</v>
      </c>
      <c r="X450" s="335"/>
      <c r="Y450" s="314"/>
      <c r="Z450" s="316"/>
      <c r="AA450" s="318"/>
      <c r="AB450" s="318"/>
      <c r="AC450" s="929"/>
      <c r="AD450" s="1126"/>
      <c r="AE450" s="279"/>
      <c r="AF450" s="278"/>
      <c r="AG450" s="278"/>
      <c r="AH450" s="278"/>
      <c r="AI450" s="1409"/>
      <c r="AJ450" s="42"/>
      <c r="AK450" s="247"/>
      <c r="AL450" s="247"/>
      <c r="AM450" s="247"/>
      <c r="AN450" s="247"/>
      <c r="AO450" s="43"/>
    </row>
    <row r="451" spans="1:41" ht="39.950000000000003" customHeight="1" x14ac:dyDescent="0.2">
      <c r="A451" s="1147"/>
      <c r="B451" s="1150"/>
      <c r="C451" s="1082"/>
      <c r="D451" s="1084"/>
      <c r="E451" s="1068"/>
      <c r="F451" s="1084"/>
      <c r="G451" s="1058"/>
      <c r="H451" s="1061"/>
      <c r="I451" s="1064"/>
      <c r="J451" s="1064"/>
      <c r="K451" s="1023"/>
      <c r="L451" s="1050" t="s">
        <v>218</v>
      </c>
      <c r="M451" s="1052">
        <v>0.2</v>
      </c>
      <c r="N451" s="44" t="s">
        <v>49</v>
      </c>
      <c r="O451" s="180">
        <v>0</v>
      </c>
      <c r="P451" s="109">
        <v>0.3</v>
      </c>
      <c r="Q451" s="109">
        <v>0.7</v>
      </c>
      <c r="R451" s="111">
        <v>1</v>
      </c>
      <c r="S451" s="127">
        <f>SUM(O451:O451)*M451</f>
        <v>0</v>
      </c>
      <c r="T451" s="128">
        <f>SUM(P451:P451)*M451</f>
        <v>0.06</v>
      </c>
      <c r="U451" s="128">
        <f>SUM(Q451:Q451)*M451</f>
        <v>0.13999999999999999</v>
      </c>
      <c r="V451" s="128">
        <f>SUM(R451:R451)*M451</f>
        <v>0.2</v>
      </c>
      <c r="W451" s="129">
        <f t="shared" si="289"/>
        <v>0.2</v>
      </c>
      <c r="X451" s="335"/>
      <c r="Y451" s="314"/>
      <c r="Z451" s="316"/>
      <c r="AA451" s="318"/>
      <c r="AB451" s="318"/>
      <c r="AC451" s="929"/>
      <c r="AD451" s="1126"/>
      <c r="AE451" s="277" t="str">
        <f t="shared" ref="AE451" si="291">+IF(O452&gt;O451,"SUPERADA",IF(O452=O451,"EQUILIBRADA",IF(O452&lt;O451,"PARA MEJORAR")))</f>
        <v>EQUILIBRADA</v>
      </c>
      <c r="AF451" s="278"/>
      <c r="AG451" s="278"/>
      <c r="AH451" s="278"/>
      <c r="AI451" s="1409"/>
      <c r="AJ451" s="42"/>
      <c r="AK451" s="247"/>
      <c r="AL451" s="247"/>
      <c r="AM451" s="247"/>
      <c r="AN451" s="247"/>
      <c r="AO451" s="43"/>
    </row>
    <row r="452" spans="1:41" ht="39.950000000000003" customHeight="1" thickBot="1" x14ac:dyDescent="0.25">
      <c r="A452" s="1147"/>
      <c r="B452" s="1150"/>
      <c r="C452" s="1082"/>
      <c r="D452" s="1084"/>
      <c r="E452" s="1068"/>
      <c r="F452" s="1084"/>
      <c r="G452" s="1058"/>
      <c r="H452" s="1061"/>
      <c r="I452" s="1064"/>
      <c r="J452" s="1064"/>
      <c r="K452" s="1023"/>
      <c r="L452" s="1051"/>
      <c r="M452" s="1053"/>
      <c r="N452" s="23" t="s">
        <v>53</v>
      </c>
      <c r="O452" s="25">
        <v>0</v>
      </c>
      <c r="P452" s="25">
        <v>0</v>
      </c>
      <c r="Q452" s="25">
        <v>0</v>
      </c>
      <c r="R452" s="56">
        <v>0</v>
      </c>
      <c r="S452" s="124">
        <f>SUM(O452:O452)*M451</f>
        <v>0</v>
      </c>
      <c r="T452" s="125">
        <f>SUM(P452:P452)*M451</f>
        <v>0</v>
      </c>
      <c r="U452" s="125">
        <f>SUM(Q452:Q452)*M451</f>
        <v>0</v>
      </c>
      <c r="V452" s="125">
        <f>SUM(R452:R452)*M451</f>
        <v>0</v>
      </c>
      <c r="W452" s="126">
        <f t="shared" si="289"/>
        <v>0</v>
      </c>
      <c r="X452" s="335"/>
      <c r="Y452" s="314"/>
      <c r="Z452" s="316"/>
      <c r="AA452" s="318"/>
      <c r="AB452" s="318"/>
      <c r="AC452" s="929"/>
      <c r="AD452" s="1126"/>
      <c r="AE452" s="279"/>
      <c r="AF452" s="278"/>
      <c r="AG452" s="278"/>
      <c r="AH452" s="278"/>
      <c r="AI452" s="1409"/>
      <c r="AJ452" s="42"/>
      <c r="AK452" s="247"/>
      <c r="AL452" s="247"/>
      <c r="AM452" s="247"/>
      <c r="AN452" s="247"/>
      <c r="AO452" s="43"/>
    </row>
    <row r="453" spans="1:41" ht="39.950000000000003" customHeight="1" x14ac:dyDescent="0.2">
      <c r="A453" s="1147"/>
      <c r="B453" s="1150"/>
      <c r="C453" s="1082"/>
      <c r="D453" s="1084"/>
      <c r="E453" s="1068"/>
      <c r="F453" s="1084"/>
      <c r="G453" s="1058"/>
      <c r="H453" s="1061"/>
      <c r="I453" s="1064"/>
      <c r="J453" s="1064"/>
      <c r="K453" s="1023"/>
      <c r="L453" s="1050" t="s">
        <v>219</v>
      </c>
      <c r="M453" s="1052">
        <v>0.2</v>
      </c>
      <c r="N453" s="44" t="s">
        <v>49</v>
      </c>
      <c r="O453" s="180">
        <v>0</v>
      </c>
      <c r="P453" s="109">
        <v>0.3</v>
      </c>
      <c r="Q453" s="109">
        <v>0.7</v>
      </c>
      <c r="R453" s="111">
        <v>1</v>
      </c>
      <c r="S453" s="127">
        <f>SUM(O453:O453)*M453</f>
        <v>0</v>
      </c>
      <c r="T453" s="128">
        <f>SUM(P453:P453)*M453</f>
        <v>0.06</v>
      </c>
      <c r="U453" s="128">
        <f>SUM(Q453:Q453)*M453</f>
        <v>0.13999999999999999</v>
      </c>
      <c r="V453" s="128">
        <f>SUM(R453:R453)*M453</f>
        <v>0.2</v>
      </c>
      <c r="W453" s="129">
        <f t="shared" si="289"/>
        <v>0.2</v>
      </c>
      <c r="X453" s="335"/>
      <c r="Y453" s="314"/>
      <c r="Z453" s="316"/>
      <c r="AA453" s="318"/>
      <c r="AB453" s="318"/>
      <c r="AC453" s="929"/>
      <c r="AD453" s="1126"/>
      <c r="AE453" s="277" t="str">
        <f t="shared" ref="AE453" si="292">+IF(O454&gt;O453,"SUPERADA",IF(O454=O453,"EQUILIBRADA",IF(O454&lt;O453,"PARA MEJORAR")))</f>
        <v>EQUILIBRADA</v>
      </c>
      <c r="AF453" s="278"/>
      <c r="AG453" s="278"/>
      <c r="AH453" s="278"/>
      <c r="AI453" s="1409"/>
      <c r="AJ453" s="42"/>
      <c r="AK453" s="247"/>
      <c r="AL453" s="247"/>
      <c r="AM453" s="247"/>
      <c r="AN453" s="247"/>
      <c r="AO453" s="43"/>
    </row>
    <row r="454" spans="1:41" ht="39.950000000000003" customHeight="1" thickBot="1" x14ac:dyDescent="0.25">
      <c r="A454" s="1147"/>
      <c r="B454" s="1150"/>
      <c r="C454" s="1082"/>
      <c r="D454" s="1084"/>
      <c r="E454" s="1069"/>
      <c r="F454" s="1104"/>
      <c r="G454" s="1059"/>
      <c r="H454" s="1062"/>
      <c r="I454" s="1065"/>
      <c r="J454" s="1065"/>
      <c r="K454" s="1024"/>
      <c r="L454" s="1054"/>
      <c r="M454" s="1066"/>
      <c r="N454" s="45" t="s">
        <v>53</v>
      </c>
      <c r="O454" s="25">
        <v>0</v>
      </c>
      <c r="P454" s="25">
        <v>0</v>
      </c>
      <c r="Q454" s="25">
        <v>0</v>
      </c>
      <c r="R454" s="56">
        <v>0</v>
      </c>
      <c r="S454" s="130">
        <f>SUM(O454:O454)*M453</f>
        <v>0</v>
      </c>
      <c r="T454" s="131">
        <f>SUM(P454:P454)*M453</f>
        <v>0</v>
      </c>
      <c r="U454" s="131">
        <f>SUM(Q454:Q454)*M453</f>
        <v>0</v>
      </c>
      <c r="V454" s="131">
        <f>SUM(R454:R454)*M453</f>
        <v>0</v>
      </c>
      <c r="W454" s="132">
        <f t="shared" si="289"/>
        <v>0</v>
      </c>
      <c r="X454" s="380"/>
      <c r="Y454" s="381"/>
      <c r="Z454" s="801"/>
      <c r="AA454" s="319"/>
      <c r="AB454" s="319"/>
      <c r="AC454" s="929"/>
      <c r="AD454" s="1127"/>
      <c r="AE454" s="279"/>
      <c r="AF454" s="279"/>
      <c r="AG454" s="278"/>
      <c r="AH454" s="278"/>
      <c r="AI454" s="1409"/>
      <c r="AJ454" s="42"/>
      <c r="AK454" s="247"/>
      <c r="AL454" s="247"/>
      <c r="AM454" s="247"/>
      <c r="AN454" s="247"/>
      <c r="AO454" s="43"/>
    </row>
    <row r="455" spans="1:41" ht="39.950000000000003" customHeight="1" x14ac:dyDescent="0.2">
      <c r="A455" s="1147"/>
      <c r="B455" s="1150"/>
      <c r="C455" s="1152"/>
      <c r="D455" s="1155"/>
      <c r="E455" s="1032"/>
      <c r="F455" s="1035"/>
      <c r="G455" s="1038" t="s">
        <v>944</v>
      </c>
      <c r="H455" s="1041">
        <v>64</v>
      </c>
      <c r="I455" s="1044" t="s">
        <v>220</v>
      </c>
      <c r="J455" s="1047" t="s">
        <v>964</v>
      </c>
      <c r="K455" s="1022">
        <v>0</v>
      </c>
      <c r="L455" s="1025" t="s">
        <v>703</v>
      </c>
      <c r="M455" s="1027">
        <v>0.6</v>
      </c>
      <c r="N455" s="14" t="s">
        <v>49</v>
      </c>
      <c r="O455" s="15">
        <v>0</v>
      </c>
      <c r="P455" s="16">
        <v>0</v>
      </c>
      <c r="Q455" s="16">
        <v>0.3</v>
      </c>
      <c r="R455" s="18">
        <v>1</v>
      </c>
      <c r="S455" s="144">
        <f>SUM(O455:O455)*M455</f>
        <v>0</v>
      </c>
      <c r="T455" s="145">
        <f>SUM(P455:P455)*M455</f>
        <v>0</v>
      </c>
      <c r="U455" s="145">
        <f>SUM(Q455:Q455)*M455</f>
        <v>0.18</v>
      </c>
      <c r="V455" s="145">
        <f>SUM(R455:R455)*M455</f>
        <v>0.6</v>
      </c>
      <c r="W455" s="146">
        <f t="shared" si="289"/>
        <v>0.6</v>
      </c>
      <c r="X455" s="334">
        <f>+S456+S458</f>
        <v>0</v>
      </c>
      <c r="Y455" s="313">
        <f>+T456+T458</f>
        <v>0</v>
      </c>
      <c r="Z455" s="315">
        <f>+U456+U458</f>
        <v>0</v>
      </c>
      <c r="AA455" s="317">
        <f>+V456+V458</f>
        <v>0</v>
      </c>
      <c r="AB455" s="317">
        <f>+W456+W458</f>
        <v>0</v>
      </c>
      <c r="AC455" s="929"/>
      <c r="AD455" s="1019" t="s">
        <v>168</v>
      </c>
      <c r="AE455" s="277" t="str">
        <f t="shared" ref="AE455" si="293">+IF(O456&gt;O455,"SUPERADA",IF(O456=O455,"EQUILIBRADA",IF(O456&lt;O455,"PARA MEJORAR")))</f>
        <v>EQUILIBRADA</v>
      </c>
      <c r="AF455" s="277" t="str">
        <f>IF(COUNTIF(AE455:AE458,"PARA MEJORAR")&gt;=1,"PARA MEJORAR","BIEN")</f>
        <v>BIEN</v>
      </c>
      <c r="AG455" s="277" t="str">
        <f>IF(COUNTIF(AF455:AF458,"PARA MEJORAR")&gt;=1,"PARA MEJORAR","BIEN")</f>
        <v>BIEN</v>
      </c>
      <c r="AH455" s="278"/>
      <c r="AI455" s="1409"/>
      <c r="AJ455" s="92"/>
      <c r="AK455" s="93"/>
      <c r="AL455" s="93"/>
      <c r="AM455" s="93"/>
      <c r="AN455" s="93"/>
      <c r="AO455" s="94"/>
    </row>
    <row r="456" spans="1:41" ht="39.950000000000003" customHeight="1" thickBot="1" x14ac:dyDescent="0.25">
      <c r="A456" s="1147"/>
      <c r="B456" s="1150"/>
      <c r="C456" s="1153"/>
      <c r="D456" s="1156"/>
      <c r="E456" s="1033"/>
      <c r="F456" s="1036"/>
      <c r="G456" s="1039"/>
      <c r="H456" s="1042"/>
      <c r="I456" s="1045"/>
      <c r="J456" s="1048"/>
      <c r="K456" s="1023"/>
      <c r="L456" s="1026"/>
      <c r="M456" s="1028"/>
      <c r="N456" s="147" t="s">
        <v>53</v>
      </c>
      <c r="O456" s="24">
        <v>0</v>
      </c>
      <c r="P456" s="25">
        <v>0</v>
      </c>
      <c r="Q456" s="25">
        <v>0</v>
      </c>
      <c r="R456" s="56">
        <v>0</v>
      </c>
      <c r="S456" s="148">
        <f>SUM(O456:O456)*M455</f>
        <v>0</v>
      </c>
      <c r="T456" s="149">
        <f>SUM(P456:P456)*M455</f>
        <v>0</v>
      </c>
      <c r="U456" s="149">
        <f>SUM(Q456:Q456)*M455</f>
        <v>0</v>
      </c>
      <c r="V456" s="149">
        <f>SUM(R456:R456)*M455</f>
        <v>0</v>
      </c>
      <c r="W456" s="150">
        <f t="shared" si="289"/>
        <v>0</v>
      </c>
      <c r="X456" s="335"/>
      <c r="Y456" s="314"/>
      <c r="Z456" s="316"/>
      <c r="AA456" s="318"/>
      <c r="AB456" s="318"/>
      <c r="AC456" s="929"/>
      <c r="AD456" s="1020"/>
      <c r="AE456" s="279"/>
      <c r="AF456" s="278"/>
      <c r="AG456" s="278"/>
      <c r="AH456" s="278"/>
      <c r="AI456" s="1409"/>
      <c r="AJ456" s="42"/>
      <c r="AK456" s="247"/>
      <c r="AL456" s="247"/>
      <c r="AM456" s="247"/>
      <c r="AN456" s="247"/>
      <c r="AO456" s="43"/>
    </row>
    <row r="457" spans="1:41" ht="39.950000000000003" customHeight="1" x14ac:dyDescent="0.2">
      <c r="A457" s="1147"/>
      <c r="B457" s="1150"/>
      <c r="C457" s="1153"/>
      <c r="D457" s="1156"/>
      <c r="E457" s="1033"/>
      <c r="F457" s="1036"/>
      <c r="G457" s="1039"/>
      <c r="H457" s="1042"/>
      <c r="I457" s="1045"/>
      <c r="J457" s="1048"/>
      <c r="K457" s="1023"/>
      <c r="L457" s="1029" t="s">
        <v>92</v>
      </c>
      <c r="M457" s="1028">
        <v>0.4</v>
      </c>
      <c r="N457" s="44" t="s">
        <v>49</v>
      </c>
      <c r="O457" s="90">
        <v>0</v>
      </c>
      <c r="P457" s="66">
        <v>0</v>
      </c>
      <c r="Q457" s="66">
        <v>0</v>
      </c>
      <c r="R457" s="67">
        <v>1</v>
      </c>
      <c r="S457" s="151">
        <f>SUM(O457:O457)*M457</f>
        <v>0</v>
      </c>
      <c r="T457" s="152">
        <f>SUM(P457:P457)*M457</f>
        <v>0</v>
      </c>
      <c r="U457" s="152">
        <f>SUM(Q457:Q457)*M457</f>
        <v>0</v>
      </c>
      <c r="V457" s="152">
        <f>SUM(R457:R457)*M457</f>
        <v>0.4</v>
      </c>
      <c r="W457" s="153">
        <f t="shared" si="289"/>
        <v>0.4</v>
      </c>
      <c r="X457" s="335"/>
      <c r="Y457" s="314"/>
      <c r="Z457" s="316"/>
      <c r="AA457" s="318"/>
      <c r="AB457" s="318"/>
      <c r="AC457" s="929"/>
      <c r="AD457" s="1020"/>
      <c r="AE457" s="277" t="str">
        <f t="shared" ref="AE457" si="294">+IF(O458&gt;O457,"SUPERADA",IF(O458=O457,"EQUILIBRADA",IF(O458&lt;O457,"PARA MEJORAR")))</f>
        <v>EQUILIBRADA</v>
      </c>
      <c r="AF457" s="278"/>
      <c r="AG457" s="278"/>
      <c r="AH457" s="278"/>
      <c r="AI457" s="1409"/>
      <c r="AJ457" s="42"/>
      <c r="AK457" s="247"/>
      <c r="AL457" s="247"/>
      <c r="AM457" s="247"/>
      <c r="AN457" s="247"/>
      <c r="AO457" s="43"/>
    </row>
    <row r="458" spans="1:41" ht="39.950000000000003" customHeight="1" thickBot="1" x14ac:dyDescent="0.25">
      <c r="A458" s="1148"/>
      <c r="B458" s="1151"/>
      <c r="C458" s="1154"/>
      <c r="D458" s="1157"/>
      <c r="E458" s="1034"/>
      <c r="F458" s="1037"/>
      <c r="G458" s="1040"/>
      <c r="H458" s="1043"/>
      <c r="I458" s="1046"/>
      <c r="J458" s="1049"/>
      <c r="K458" s="1024"/>
      <c r="L458" s="1030"/>
      <c r="M458" s="1031"/>
      <c r="N458" s="154" t="s">
        <v>53</v>
      </c>
      <c r="O458" s="46">
        <v>0</v>
      </c>
      <c r="P458" s="47">
        <v>0</v>
      </c>
      <c r="Q458" s="47">
        <v>0</v>
      </c>
      <c r="R458" s="59">
        <v>0</v>
      </c>
      <c r="S458" s="161">
        <f>SUM(O458:O458)*M457</f>
        <v>0</v>
      </c>
      <c r="T458" s="162">
        <f>SUM(P458:P458)*M457</f>
        <v>0</v>
      </c>
      <c r="U458" s="162">
        <f>SUM(Q458:Q458)*M457</f>
        <v>0</v>
      </c>
      <c r="V458" s="162">
        <f>SUM(R458:R458)*M457</f>
        <v>0</v>
      </c>
      <c r="W458" s="163">
        <f t="shared" si="289"/>
        <v>0</v>
      </c>
      <c r="X458" s="335"/>
      <c r="Y458" s="314"/>
      <c r="Z458" s="316"/>
      <c r="AA458" s="318"/>
      <c r="AB458" s="319"/>
      <c r="AC458" s="930"/>
      <c r="AD458" s="1021"/>
      <c r="AE458" s="279"/>
      <c r="AF458" s="279"/>
      <c r="AG458" s="279"/>
      <c r="AH458" s="279"/>
      <c r="AI458" s="1410"/>
      <c r="AJ458" s="181"/>
      <c r="AK458" s="182"/>
      <c r="AL458" s="182"/>
      <c r="AM458" s="182"/>
      <c r="AN458" s="182"/>
      <c r="AO458" s="183"/>
    </row>
    <row r="459" spans="1:41" ht="39.950000000000003" customHeight="1" x14ac:dyDescent="0.2">
      <c r="A459" s="514" t="s">
        <v>41</v>
      </c>
      <c r="B459" s="517" t="s">
        <v>812</v>
      </c>
      <c r="C459" s="520">
        <v>29</v>
      </c>
      <c r="D459" s="522" t="s">
        <v>813</v>
      </c>
      <c r="E459" s="407">
        <v>36</v>
      </c>
      <c r="F459" s="410" t="s">
        <v>814</v>
      </c>
      <c r="G459" s="543" t="s">
        <v>815</v>
      </c>
      <c r="H459" s="451">
        <v>65</v>
      </c>
      <c r="I459" s="570" t="s">
        <v>816</v>
      </c>
      <c r="J459" s="570" t="s">
        <v>902</v>
      </c>
      <c r="K459" s="457">
        <v>0</v>
      </c>
      <c r="L459" s="511" t="s">
        <v>817</v>
      </c>
      <c r="M459" s="423">
        <v>0.15</v>
      </c>
      <c r="N459" s="184" t="s">
        <v>49</v>
      </c>
      <c r="O459" s="179">
        <v>0</v>
      </c>
      <c r="P459" s="96">
        <v>0</v>
      </c>
      <c r="Q459" s="96">
        <v>0</v>
      </c>
      <c r="R459" s="98">
        <v>1</v>
      </c>
      <c r="S459" s="144">
        <f>SUM(O459:O459)*M459</f>
        <v>0</v>
      </c>
      <c r="T459" s="145">
        <f>SUM(P459:P459)*M459</f>
        <v>0</v>
      </c>
      <c r="U459" s="145">
        <f>SUM(Q459:Q459)*M459</f>
        <v>0</v>
      </c>
      <c r="V459" s="145">
        <f>SUM(R459:R459)*M459</f>
        <v>0.15</v>
      </c>
      <c r="W459" s="185">
        <f t="shared" ref="W459:W510" si="295">MAX(S459:V459)</f>
        <v>0.15</v>
      </c>
      <c r="X459" s="294">
        <f>S460+S462+S464+S466+S468+S470+S472</f>
        <v>0</v>
      </c>
      <c r="Y459" s="296">
        <f>T460+T462+T464+T466+T468+T470+T472</f>
        <v>0</v>
      </c>
      <c r="Z459" s="298">
        <f t="shared" ref="Z459:AB459" si="296">U460+U462+U464+U466+U468+U470+U472</f>
        <v>0</v>
      </c>
      <c r="AA459" s="291">
        <f t="shared" si="296"/>
        <v>0</v>
      </c>
      <c r="AB459" s="291">
        <f t="shared" si="296"/>
        <v>0</v>
      </c>
      <c r="AC459" s="507" t="s">
        <v>818</v>
      </c>
      <c r="AD459" s="288" t="s">
        <v>819</v>
      </c>
      <c r="AE459" s="277" t="str">
        <f t="shared" ref="AE459" si="297">+IF(O460&gt;O459,"SUPERADA",IF(O460=O459,"EQUILIBRADA",IF(O460&lt;O459,"PARA MEJORAR")))</f>
        <v>EQUILIBRADA</v>
      </c>
      <c r="AF459" s="277" t="str">
        <f>IF(COUNTIF(AE459:AE472,"PARA MEJORAR")&gt;=1,"PARA MEJORAR","BIEN")</f>
        <v>PARA MEJORAR</v>
      </c>
      <c r="AG459" s="305" t="str">
        <f>IF(COUNTIF(AF459:AF494,"PARA MEJORAR")&gt;=1,"PARA MEJORAR","BIEN")</f>
        <v>PARA MEJORAR</v>
      </c>
      <c r="AH459" s="304" t="str">
        <f>IF(COUNTIF(AG459:AG560,"PARA MEJORAR")&gt;=1,"PARA MEJORAR","BIEN")</f>
        <v>PARA MEJORAR</v>
      </c>
      <c r="AI459" s="504" t="s">
        <v>998</v>
      </c>
      <c r="AJ459" s="164"/>
      <c r="AK459" s="165"/>
      <c r="AL459" s="165"/>
      <c r="AM459" s="165"/>
      <c r="AN459" s="165"/>
      <c r="AO459" s="166"/>
    </row>
    <row r="460" spans="1:41" ht="39.950000000000003" customHeight="1" thickBot="1" x14ac:dyDescent="0.25">
      <c r="A460" s="515"/>
      <c r="B460" s="518"/>
      <c r="C460" s="521"/>
      <c r="D460" s="523"/>
      <c r="E460" s="408"/>
      <c r="F460" s="411"/>
      <c r="G460" s="544"/>
      <c r="H460" s="452"/>
      <c r="I460" s="571"/>
      <c r="J460" s="571"/>
      <c r="K460" s="458"/>
      <c r="L460" s="506"/>
      <c r="M460" s="386"/>
      <c r="N460" s="186" t="s">
        <v>53</v>
      </c>
      <c r="O460" s="24">
        <v>0</v>
      </c>
      <c r="P460" s="25">
        <v>0</v>
      </c>
      <c r="Q460" s="25">
        <v>0</v>
      </c>
      <c r="R460" s="56">
        <v>0</v>
      </c>
      <c r="S460" s="148">
        <f>SUM(O460:O460)*M459</f>
        <v>0</v>
      </c>
      <c r="T460" s="149">
        <f>SUM(P460:P460)*M459</f>
        <v>0</v>
      </c>
      <c r="U460" s="149">
        <f>SUM(Q460:Q460)*M459</f>
        <v>0</v>
      </c>
      <c r="V460" s="149">
        <f>SUM(R460:R460)*M459</f>
        <v>0</v>
      </c>
      <c r="W460" s="187">
        <f t="shared" si="295"/>
        <v>0</v>
      </c>
      <c r="X460" s="295"/>
      <c r="Y460" s="297"/>
      <c r="Z460" s="299"/>
      <c r="AA460" s="292"/>
      <c r="AB460" s="292"/>
      <c r="AC460" s="507"/>
      <c r="AD460" s="289"/>
      <c r="AE460" s="279"/>
      <c r="AF460" s="278"/>
      <c r="AG460" s="305"/>
      <c r="AH460" s="305"/>
      <c r="AI460" s="505"/>
      <c r="AJ460" s="188"/>
      <c r="AK460" s="241"/>
      <c r="AL460" s="241"/>
      <c r="AM460" s="241"/>
      <c r="AN460" s="241"/>
      <c r="AO460" s="189"/>
    </row>
    <row r="461" spans="1:41" ht="39.950000000000003" customHeight="1" x14ac:dyDescent="0.2">
      <c r="A461" s="515"/>
      <c r="B461" s="518"/>
      <c r="C461" s="521"/>
      <c r="D461" s="523"/>
      <c r="E461" s="408"/>
      <c r="F461" s="411"/>
      <c r="G461" s="544"/>
      <c r="H461" s="452"/>
      <c r="I461" s="571"/>
      <c r="J461" s="571"/>
      <c r="K461" s="458"/>
      <c r="L461" s="506" t="s">
        <v>820</v>
      </c>
      <c r="M461" s="386">
        <v>0.15</v>
      </c>
      <c r="N461" s="190" t="s">
        <v>49</v>
      </c>
      <c r="O461" s="180">
        <v>0</v>
      </c>
      <c r="P461" s="109">
        <v>0</v>
      </c>
      <c r="Q461" s="109">
        <v>0</v>
      </c>
      <c r="R461" s="111">
        <v>1</v>
      </c>
      <c r="S461" s="151">
        <f>SUM(O461:O461)*M461</f>
        <v>0</v>
      </c>
      <c r="T461" s="152">
        <f>SUM(P461:P461)*M461</f>
        <v>0</v>
      </c>
      <c r="U461" s="152">
        <f>SUM(Q461:Q461)*M461</f>
        <v>0</v>
      </c>
      <c r="V461" s="152">
        <f>SUM(R461:R461)*M461</f>
        <v>0.15</v>
      </c>
      <c r="W461" s="191">
        <f t="shared" si="295"/>
        <v>0.15</v>
      </c>
      <c r="X461" s="295"/>
      <c r="Y461" s="297"/>
      <c r="Z461" s="299"/>
      <c r="AA461" s="292"/>
      <c r="AB461" s="292"/>
      <c r="AC461" s="507"/>
      <c r="AD461" s="289"/>
      <c r="AE461" s="277" t="str">
        <f t="shared" ref="AE461" si="298">+IF(O462&gt;O461,"SUPERADA",IF(O462=O461,"EQUILIBRADA",IF(O462&lt;O461,"PARA MEJORAR")))</f>
        <v>EQUILIBRADA</v>
      </c>
      <c r="AF461" s="278"/>
      <c r="AG461" s="305"/>
      <c r="AH461" s="305"/>
      <c r="AI461" s="505"/>
      <c r="AJ461" s="167"/>
      <c r="AK461" s="245"/>
      <c r="AL461" s="245"/>
      <c r="AM461" s="245"/>
      <c r="AN461" s="245"/>
      <c r="AO461" s="168"/>
    </row>
    <row r="462" spans="1:41" ht="39.950000000000003" customHeight="1" thickBot="1" x14ac:dyDescent="0.25">
      <c r="A462" s="515"/>
      <c r="B462" s="518"/>
      <c r="C462" s="521"/>
      <c r="D462" s="523"/>
      <c r="E462" s="408"/>
      <c r="F462" s="411"/>
      <c r="G462" s="544"/>
      <c r="H462" s="452"/>
      <c r="I462" s="571"/>
      <c r="J462" s="571"/>
      <c r="K462" s="458"/>
      <c r="L462" s="506"/>
      <c r="M462" s="386"/>
      <c r="N462" s="186" t="s">
        <v>53</v>
      </c>
      <c r="O462" s="24">
        <v>0</v>
      </c>
      <c r="P462" s="25">
        <v>0</v>
      </c>
      <c r="Q462" s="25">
        <v>0</v>
      </c>
      <c r="R462" s="56">
        <v>0</v>
      </c>
      <c r="S462" s="148">
        <f>SUM(O462:O462)*M461</f>
        <v>0</v>
      </c>
      <c r="T462" s="149">
        <f>SUM(P462:P462)*M461</f>
        <v>0</v>
      </c>
      <c r="U462" s="149">
        <f>SUM(Q462:Q462)*M461</f>
        <v>0</v>
      </c>
      <c r="V462" s="149">
        <f>SUM(R462:R462)*M461</f>
        <v>0</v>
      </c>
      <c r="W462" s="187">
        <f t="shared" si="295"/>
        <v>0</v>
      </c>
      <c r="X462" s="295"/>
      <c r="Y462" s="297"/>
      <c r="Z462" s="299"/>
      <c r="AA462" s="292"/>
      <c r="AB462" s="292"/>
      <c r="AC462" s="507"/>
      <c r="AD462" s="289"/>
      <c r="AE462" s="279"/>
      <c r="AF462" s="278"/>
      <c r="AG462" s="305"/>
      <c r="AH462" s="305"/>
      <c r="AI462" s="505"/>
      <c r="AJ462" s="167"/>
      <c r="AK462" s="245"/>
      <c r="AL462" s="245"/>
      <c r="AM462" s="245"/>
      <c r="AN462" s="245"/>
      <c r="AO462" s="168"/>
    </row>
    <row r="463" spans="1:41" ht="39.950000000000003" customHeight="1" x14ac:dyDescent="0.2">
      <c r="A463" s="515"/>
      <c r="B463" s="518"/>
      <c r="C463" s="521"/>
      <c r="D463" s="523"/>
      <c r="E463" s="408"/>
      <c r="F463" s="411"/>
      <c r="G463" s="544"/>
      <c r="H463" s="452"/>
      <c r="I463" s="571"/>
      <c r="J463" s="571"/>
      <c r="K463" s="458"/>
      <c r="L463" s="506" t="s">
        <v>821</v>
      </c>
      <c r="M463" s="386">
        <v>0.1</v>
      </c>
      <c r="N463" s="190" t="s">
        <v>49</v>
      </c>
      <c r="O463" s="180">
        <v>0</v>
      </c>
      <c r="P463" s="109">
        <v>0</v>
      </c>
      <c r="Q463" s="109">
        <v>0</v>
      </c>
      <c r="R463" s="111">
        <v>1</v>
      </c>
      <c r="S463" s="151">
        <f>SUM(O463:O463)*M463</f>
        <v>0</v>
      </c>
      <c r="T463" s="152">
        <f>SUM(P463:P463)*M463</f>
        <v>0</v>
      </c>
      <c r="U463" s="152">
        <f>SUM(Q463:Q463)*M463</f>
        <v>0</v>
      </c>
      <c r="V463" s="152">
        <f>SUM(R463:R463)*M463</f>
        <v>0.1</v>
      </c>
      <c r="W463" s="191">
        <f t="shared" si="295"/>
        <v>0.1</v>
      </c>
      <c r="X463" s="295"/>
      <c r="Y463" s="297"/>
      <c r="Z463" s="299"/>
      <c r="AA463" s="292"/>
      <c r="AB463" s="292"/>
      <c r="AC463" s="507"/>
      <c r="AD463" s="289"/>
      <c r="AE463" s="277" t="str">
        <f t="shared" ref="AE463" si="299">+IF(O464&gt;O463,"SUPERADA",IF(O464=O463,"EQUILIBRADA",IF(O464&lt;O463,"PARA MEJORAR")))</f>
        <v>EQUILIBRADA</v>
      </c>
      <c r="AF463" s="278"/>
      <c r="AG463" s="305"/>
      <c r="AH463" s="305"/>
      <c r="AI463" s="505"/>
      <c r="AJ463" s="167"/>
      <c r="AK463" s="245"/>
      <c r="AL463" s="245"/>
      <c r="AM463" s="245"/>
      <c r="AN463" s="245"/>
      <c r="AO463" s="168"/>
    </row>
    <row r="464" spans="1:41" ht="39.950000000000003" customHeight="1" thickBot="1" x14ac:dyDescent="0.25">
      <c r="A464" s="515"/>
      <c r="B464" s="518"/>
      <c r="C464" s="521"/>
      <c r="D464" s="523"/>
      <c r="E464" s="408"/>
      <c r="F464" s="411"/>
      <c r="G464" s="544"/>
      <c r="H464" s="452"/>
      <c r="I464" s="571"/>
      <c r="J464" s="571"/>
      <c r="K464" s="458"/>
      <c r="L464" s="506"/>
      <c r="M464" s="386"/>
      <c r="N464" s="186" t="s">
        <v>53</v>
      </c>
      <c r="O464" s="24">
        <v>0</v>
      </c>
      <c r="P464" s="25">
        <v>0</v>
      </c>
      <c r="Q464" s="25">
        <v>0</v>
      </c>
      <c r="R464" s="56">
        <v>0</v>
      </c>
      <c r="S464" s="148">
        <f>SUM(O464:O464)*M463</f>
        <v>0</v>
      </c>
      <c r="T464" s="149">
        <f>SUM(P464:P464)*M463</f>
        <v>0</v>
      </c>
      <c r="U464" s="149">
        <f>SUM(Q464:Q464)*M463</f>
        <v>0</v>
      </c>
      <c r="V464" s="149">
        <f>SUM(R464:R464)*M463</f>
        <v>0</v>
      </c>
      <c r="W464" s="187">
        <f t="shared" si="295"/>
        <v>0</v>
      </c>
      <c r="X464" s="295"/>
      <c r="Y464" s="297"/>
      <c r="Z464" s="299"/>
      <c r="AA464" s="292"/>
      <c r="AB464" s="292"/>
      <c r="AC464" s="507"/>
      <c r="AD464" s="289"/>
      <c r="AE464" s="279"/>
      <c r="AF464" s="278"/>
      <c r="AG464" s="305"/>
      <c r="AH464" s="305"/>
      <c r="AI464" s="505"/>
      <c r="AJ464" s="167"/>
      <c r="AK464" s="245"/>
      <c r="AL464" s="245"/>
      <c r="AM464" s="245"/>
      <c r="AN464" s="245"/>
      <c r="AO464" s="168"/>
    </row>
    <row r="465" spans="1:41" ht="39.950000000000003" customHeight="1" x14ac:dyDescent="0.2">
      <c r="A465" s="515"/>
      <c r="B465" s="518"/>
      <c r="C465" s="521"/>
      <c r="D465" s="523"/>
      <c r="E465" s="408"/>
      <c r="F465" s="411"/>
      <c r="G465" s="544"/>
      <c r="H465" s="452"/>
      <c r="I465" s="571" t="s">
        <v>822</v>
      </c>
      <c r="J465" s="571" t="s">
        <v>823</v>
      </c>
      <c r="K465" s="573">
        <v>0</v>
      </c>
      <c r="L465" s="506" t="s">
        <v>824</v>
      </c>
      <c r="M465" s="386">
        <v>0.1</v>
      </c>
      <c r="N465" s="190" t="s">
        <v>49</v>
      </c>
      <c r="O465" s="180">
        <v>1</v>
      </c>
      <c r="P465" s="109">
        <v>1</v>
      </c>
      <c r="Q465" s="109">
        <v>1</v>
      </c>
      <c r="R465" s="111">
        <v>1</v>
      </c>
      <c r="S465" s="151">
        <f>SUM(O465:O465)*M465</f>
        <v>0.1</v>
      </c>
      <c r="T465" s="152">
        <f>SUM(P465:P465)*M465</f>
        <v>0.1</v>
      </c>
      <c r="U465" s="152">
        <f>SUM(Q465:Q465)*M465</f>
        <v>0.1</v>
      </c>
      <c r="V465" s="152">
        <f>SUM(R465:R465)*M465</f>
        <v>0.1</v>
      </c>
      <c r="W465" s="191">
        <f t="shared" si="295"/>
        <v>0.1</v>
      </c>
      <c r="X465" s="295"/>
      <c r="Y465" s="297"/>
      <c r="Z465" s="299"/>
      <c r="AA465" s="292"/>
      <c r="AB465" s="292"/>
      <c r="AC465" s="507"/>
      <c r="AD465" s="289"/>
      <c r="AE465" s="277" t="str">
        <f t="shared" ref="AE465" si="300">+IF(O466&gt;O465,"SUPERADA",IF(O466=O465,"EQUILIBRADA",IF(O466&lt;O465,"PARA MEJORAR")))</f>
        <v>PARA MEJORAR</v>
      </c>
      <c r="AF465" s="278"/>
      <c r="AG465" s="305"/>
      <c r="AH465" s="305"/>
      <c r="AI465" s="505"/>
      <c r="AJ465" s="167"/>
      <c r="AK465" s="245"/>
      <c r="AL465" s="245"/>
      <c r="AM465" s="245"/>
      <c r="AN465" s="245"/>
      <c r="AO465" s="168"/>
    </row>
    <row r="466" spans="1:41" ht="39.950000000000003" customHeight="1" thickBot="1" x14ac:dyDescent="0.25">
      <c r="A466" s="515"/>
      <c r="B466" s="518"/>
      <c r="C466" s="521"/>
      <c r="D466" s="523"/>
      <c r="E466" s="408"/>
      <c r="F466" s="411"/>
      <c r="G466" s="544"/>
      <c r="H466" s="452"/>
      <c r="I466" s="571"/>
      <c r="J466" s="571"/>
      <c r="K466" s="573"/>
      <c r="L466" s="506"/>
      <c r="M466" s="386"/>
      <c r="N466" s="186" t="s">
        <v>53</v>
      </c>
      <c r="O466" s="24">
        <v>0</v>
      </c>
      <c r="P466" s="25">
        <v>0</v>
      </c>
      <c r="Q466" s="25">
        <v>0</v>
      </c>
      <c r="R466" s="56">
        <v>0</v>
      </c>
      <c r="S466" s="148">
        <f>SUM(O466:O466)*M465</f>
        <v>0</v>
      </c>
      <c r="T466" s="149">
        <f>SUM(P466:P466)*M465</f>
        <v>0</v>
      </c>
      <c r="U466" s="149">
        <f>SUM(Q466:Q466)*M465</f>
        <v>0</v>
      </c>
      <c r="V466" s="149">
        <f>SUM(R466:R466)*M465</f>
        <v>0</v>
      </c>
      <c r="W466" s="187">
        <f t="shared" si="295"/>
        <v>0</v>
      </c>
      <c r="X466" s="295"/>
      <c r="Y466" s="297"/>
      <c r="Z466" s="299"/>
      <c r="AA466" s="292"/>
      <c r="AB466" s="292"/>
      <c r="AC466" s="507"/>
      <c r="AD466" s="289"/>
      <c r="AE466" s="279"/>
      <c r="AF466" s="278"/>
      <c r="AG466" s="305"/>
      <c r="AH466" s="305"/>
      <c r="AI466" s="505"/>
      <c r="AJ466" s="167"/>
      <c r="AK466" s="245"/>
      <c r="AL466" s="245"/>
      <c r="AM466" s="245"/>
      <c r="AN466" s="245"/>
      <c r="AO466" s="168"/>
    </row>
    <row r="467" spans="1:41" ht="39.950000000000003" customHeight="1" x14ac:dyDescent="0.2">
      <c r="A467" s="515"/>
      <c r="B467" s="518"/>
      <c r="C467" s="521"/>
      <c r="D467" s="523"/>
      <c r="E467" s="408"/>
      <c r="F467" s="411"/>
      <c r="G467" s="544"/>
      <c r="H467" s="452"/>
      <c r="I467" s="571"/>
      <c r="J467" s="571"/>
      <c r="K467" s="573"/>
      <c r="L467" s="506" t="s">
        <v>825</v>
      </c>
      <c r="M467" s="386">
        <v>0.1</v>
      </c>
      <c r="N467" s="190" t="s">
        <v>49</v>
      </c>
      <c r="O467" s="180">
        <v>0.5</v>
      </c>
      <c r="P467" s="109">
        <v>1</v>
      </c>
      <c r="Q467" s="109">
        <v>1</v>
      </c>
      <c r="R467" s="111">
        <v>1</v>
      </c>
      <c r="S467" s="151">
        <f>SUM(O467:O467)*M467</f>
        <v>0.05</v>
      </c>
      <c r="T467" s="152">
        <f>SUM(P467:P467)*M467</f>
        <v>0.1</v>
      </c>
      <c r="U467" s="152">
        <f>SUM(Q467:Q467)*M467</f>
        <v>0.1</v>
      </c>
      <c r="V467" s="152">
        <f>SUM(R467:R467)*M467</f>
        <v>0.1</v>
      </c>
      <c r="W467" s="191">
        <f t="shared" si="295"/>
        <v>0.1</v>
      </c>
      <c r="X467" s="295"/>
      <c r="Y467" s="297"/>
      <c r="Z467" s="299"/>
      <c r="AA467" s="292"/>
      <c r="AB467" s="292"/>
      <c r="AC467" s="507"/>
      <c r="AD467" s="289"/>
      <c r="AE467" s="277" t="str">
        <f t="shared" ref="AE467" si="301">+IF(O468&gt;O467,"SUPERADA",IF(O468=O467,"EQUILIBRADA",IF(O468&lt;O467,"PARA MEJORAR")))</f>
        <v>PARA MEJORAR</v>
      </c>
      <c r="AF467" s="278"/>
      <c r="AG467" s="305"/>
      <c r="AH467" s="305"/>
      <c r="AI467" s="505"/>
      <c r="AJ467" s="167"/>
      <c r="AK467" s="245"/>
      <c r="AL467" s="245"/>
      <c r="AM467" s="245"/>
      <c r="AN467" s="245"/>
      <c r="AO467" s="168"/>
    </row>
    <row r="468" spans="1:41" ht="39.950000000000003" customHeight="1" thickBot="1" x14ac:dyDescent="0.25">
      <c r="A468" s="515"/>
      <c r="B468" s="518"/>
      <c r="C468" s="521"/>
      <c r="D468" s="523"/>
      <c r="E468" s="408"/>
      <c r="F468" s="411"/>
      <c r="G468" s="544"/>
      <c r="H468" s="452"/>
      <c r="I468" s="571"/>
      <c r="J468" s="571"/>
      <c r="K468" s="573"/>
      <c r="L468" s="506"/>
      <c r="M468" s="386"/>
      <c r="N468" s="186" t="s">
        <v>53</v>
      </c>
      <c r="O468" s="24">
        <v>0</v>
      </c>
      <c r="P468" s="25">
        <v>0</v>
      </c>
      <c r="Q468" s="25">
        <v>0</v>
      </c>
      <c r="R468" s="56">
        <v>0</v>
      </c>
      <c r="S468" s="148">
        <f>SUM(O468:O468)*M467</f>
        <v>0</v>
      </c>
      <c r="T468" s="149">
        <f>SUM(P468:P468)*M467</f>
        <v>0</v>
      </c>
      <c r="U468" s="149">
        <f>SUM(Q468:Q468)*M467</f>
        <v>0</v>
      </c>
      <c r="V468" s="149">
        <f>SUM(R468:R468)*M467</f>
        <v>0</v>
      </c>
      <c r="W468" s="187">
        <f t="shared" si="295"/>
        <v>0</v>
      </c>
      <c r="X468" s="295"/>
      <c r="Y468" s="297"/>
      <c r="Z468" s="299"/>
      <c r="AA468" s="292"/>
      <c r="AB468" s="292"/>
      <c r="AC468" s="507"/>
      <c r="AD468" s="289"/>
      <c r="AE468" s="279"/>
      <c r="AF468" s="278"/>
      <c r="AG468" s="305"/>
      <c r="AH468" s="305"/>
      <c r="AI468" s="505"/>
      <c r="AJ468" s="167"/>
      <c r="AK468" s="245"/>
      <c r="AL468" s="245"/>
      <c r="AM468" s="245"/>
      <c r="AN468" s="245"/>
      <c r="AO468" s="168"/>
    </row>
    <row r="469" spans="1:41" ht="39.950000000000003" customHeight="1" x14ac:dyDescent="0.2">
      <c r="A469" s="515"/>
      <c r="B469" s="518"/>
      <c r="C469" s="521"/>
      <c r="D469" s="523"/>
      <c r="E469" s="408"/>
      <c r="F469" s="411"/>
      <c r="G469" s="544"/>
      <c r="H469" s="452"/>
      <c r="I469" s="571"/>
      <c r="J469" s="571"/>
      <c r="K469" s="573"/>
      <c r="L469" s="506" t="s">
        <v>826</v>
      </c>
      <c r="M469" s="386">
        <v>0.25</v>
      </c>
      <c r="N469" s="190" t="s">
        <v>49</v>
      </c>
      <c r="O469" s="180">
        <v>0.05</v>
      </c>
      <c r="P469" s="109">
        <v>0.2</v>
      </c>
      <c r="Q469" s="109">
        <v>0.5</v>
      </c>
      <c r="R469" s="111">
        <v>1</v>
      </c>
      <c r="S469" s="151">
        <f>SUM(O469:O469)*M469</f>
        <v>1.2500000000000001E-2</v>
      </c>
      <c r="T469" s="152">
        <f>SUM(P469:P469)*M469</f>
        <v>0.05</v>
      </c>
      <c r="U469" s="152">
        <f>SUM(Q469:Q469)*M469</f>
        <v>0.125</v>
      </c>
      <c r="V469" s="152">
        <f>SUM(R469:R469)*M469</f>
        <v>0.25</v>
      </c>
      <c r="W469" s="191">
        <f t="shared" si="295"/>
        <v>0.25</v>
      </c>
      <c r="X469" s="295"/>
      <c r="Y469" s="297"/>
      <c r="Z469" s="299"/>
      <c r="AA469" s="292"/>
      <c r="AB469" s="292"/>
      <c r="AC469" s="507"/>
      <c r="AD469" s="289"/>
      <c r="AE469" s="277" t="str">
        <f t="shared" ref="AE469" si="302">+IF(O470&gt;O469,"SUPERADA",IF(O470=O469,"EQUILIBRADA",IF(O470&lt;O469,"PARA MEJORAR")))</f>
        <v>PARA MEJORAR</v>
      </c>
      <c r="AF469" s="278"/>
      <c r="AG469" s="305"/>
      <c r="AH469" s="305"/>
      <c r="AI469" s="505"/>
      <c r="AJ469" s="167"/>
      <c r="AK469" s="245"/>
      <c r="AL469" s="245"/>
      <c r="AM469" s="245"/>
      <c r="AN469" s="245"/>
      <c r="AO469" s="168"/>
    </row>
    <row r="470" spans="1:41" ht="39.950000000000003" customHeight="1" thickBot="1" x14ac:dyDescent="0.25">
      <c r="A470" s="515"/>
      <c r="B470" s="518"/>
      <c r="C470" s="521"/>
      <c r="D470" s="523"/>
      <c r="E470" s="408"/>
      <c r="F470" s="411"/>
      <c r="G470" s="544"/>
      <c r="H470" s="452"/>
      <c r="I470" s="571"/>
      <c r="J470" s="571"/>
      <c r="K470" s="573"/>
      <c r="L470" s="506"/>
      <c r="M470" s="386"/>
      <c r="N470" s="186" t="s">
        <v>53</v>
      </c>
      <c r="O470" s="24">
        <v>0</v>
      </c>
      <c r="P470" s="25">
        <v>0</v>
      </c>
      <c r="Q470" s="25">
        <v>0</v>
      </c>
      <c r="R470" s="56">
        <v>0</v>
      </c>
      <c r="S470" s="148">
        <f t="shared" ref="S470" si="303">SUM(O470:O470)*M469</f>
        <v>0</v>
      </c>
      <c r="T470" s="149">
        <f t="shared" ref="T470" si="304">SUM(P470:P470)*M469</f>
        <v>0</v>
      </c>
      <c r="U470" s="149">
        <f t="shared" ref="U470" si="305">SUM(Q470:Q470)*M469</f>
        <v>0</v>
      </c>
      <c r="V470" s="149">
        <f t="shared" ref="V470" si="306">SUM(R470:R470)*M469</f>
        <v>0</v>
      </c>
      <c r="W470" s="187">
        <f t="shared" si="295"/>
        <v>0</v>
      </c>
      <c r="X470" s="295"/>
      <c r="Y470" s="297"/>
      <c r="Z470" s="299"/>
      <c r="AA470" s="292"/>
      <c r="AB470" s="292"/>
      <c r="AC470" s="507"/>
      <c r="AD470" s="289"/>
      <c r="AE470" s="279"/>
      <c r="AF470" s="278"/>
      <c r="AG470" s="305"/>
      <c r="AH470" s="305"/>
      <c r="AI470" s="505"/>
      <c r="AJ470" s="167"/>
      <c r="AK470" s="245"/>
      <c r="AL470" s="245"/>
      <c r="AM470" s="245"/>
      <c r="AN470" s="245"/>
      <c r="AO470" s="168"/>
    </row>
    <row r="471" spans="1:41" ht="39.950000000000003" customHeight="1" x14ac:dyDescent="0.2">
      <c r="A471" s="515"/>
      <c r="B471" s="518"/>
      <c r="C471" s="521"/>
      <c r="D471" s="523"/>
      <c r="E471" s="408"/>
      <c r="F471" s="411"/>
      <c r="G471" s="544"/>
      <c r="H471" s="452"/>
      <c r="I471" s="571"/>
      <c r="J471" s="571"/>
      <c r="K471" s="573"/>
      <c r="L471" s="506" t="s">
        <v>827</v>
      </c>
      <c r="M471" s="386">
        <v>0.15</v>
      </c>
      <c r="N471" s="190" t="s">
        <v>49</v>
      </c>
      <c r="O471" s="180">
        <v>0.25</v>
      </c>
      <c r="P471" s="109">
        <v>0.5</v>
      </c>
      <c r="Q471" s="109">
        <v>0.75</v>
      </c>
      <c r="R471" s="111">
        <v>1</v>
      </c>
      <c r="S471" s="151">
        <f>SUM(O471:O471)*M471</f>
        <v>3.7499999999999999E-2</v>
      </c>
      <c r="T471" s="152">
        <f>SUM(P471:P471)*M471</f>
        <v>7.4999999999999997E-2</v>
      </c>
      <c r="U471" s="152">
        <f>SUM(Q471:Q471)*M471</f>
        <v>0.11249999999999999</v>
      </c>
      <c r="V471" s="152">
        <f>SUM(R471:R471)*M471</f>
        <v>0.15</v>
      </c>
      <c r="W471" s="191">
        <f t="shared" si="295"/>
        <v>0.15</v>
      </c>
      <c r="X471" s="295"/>
      <c r="Y471" s="297"/>
      <c r="Z471" s="299"/>
      <c r="AA471" s="292"/>
      <c r="AB471" s="292"/>
      <c r="AC471" s="507"/>
      <c r="AD471" s="289"/>
      <c r="AE471" s="277" t="str">
        <f t="shared" ref="AE471" si="307">+IF(O472&gt;O471,"SUPERADA",IF(O472=O471,"EQUILIBRADA",IF(O472&lt;O471,"PARA MEJORAR")))</f>
        <v>PARA MEJORAR</v>
      </c>
      <c r="AF471" s="278"/>
      <c r="AG471" s="305"/>
      <c r="AH471" s="305"/>
      <c r="AI471" s="505"/>
      <c r="AJ471" s="167"/>
      <c r="AK471" s="245"/>
      <c r="AL471" s="245"/>
      <c r="AM471" s="245"/>
      <c r="AN471" s="245"/>
      <c r="AO471" s="168"/>
    </row>
    <row r="472" spans="1:41" ht="39.950000000000003" customHeight="1" thickBot="1" x14ac:dyDescent="0.25">
      <c r="A472" s="515"/>
      <c r="B472" s="518"/>
      <c r="C472" s="521"/>
      <c r="D472" s="523"/>
      <c r="E472" s="408"/>
      <c r="F472" s="411"/>
      <c r="G472" s="568"/>
      <c r="H472" s="569"/>
      <c r="I472" s="572"/>
      <c r="J472" s="572"/>
      <c r="K472" s="574"/>
      <c r="L472" s="541"/>
      <c r="M472" s="466"/>
      <c r="N472" s="192" t="s">
        <v>53</v>
      </c>
      <c r="O472" s="46">
        <v>0</v>
      </c>
      <c r="P472" s="47">
        <v>0</v>
      </c>
      <c r="Q472" s="47">
        <v>0</v>
      </c>
      <c r="R472" s="59">
        <v>0</v>
      </c>
      <c r="S472" s="161">
        <f>SUM(O472:O472)*M471</f>
        <v>0</v>
      </c>
      <c r="T472" s="162">
        <f>SUM(P472:P472)*M471</f>
        <v>0</v>
      </c>
      <c r="U472" s="162">
        <f>SUM(Q472:Q472)*M471</f>
        <v>0</v>
      </c>
      <c r="V472" s="162">
        <f>SUM(R472:R472)*M471</f>
        <v>0</v>
      </c>
      <c r="W472" s="193">
        <f t="shared" si="295"/>
        <v>0</v>
      </c>
      <c r="X472" s="295"/>
      <c r="Y472" s="297"/>
      <c r="Z472" s="299"/>
      <c r="AA472" s="292"/>
      <c r="AB472" s="293"/>
      <c r="AC472" s="507"/>
      <c r="AD472" s="509"/>
      <c r="AE472" s="279"/>
      <c r="AF472" s="278"/>
      <c r="AG472" s="305"/>
      <c r="AH472" s="305"/>
      <c r="AI472" s="505"/>
      <c r="AJ472" s="167"/>
      <c r="AK472" s="245"/>
      <c r="AL472" s="245"/>
      <c r="AM472" s="245"/>
      <c r="AN472" s="245"/>
      <c r="AO472" s="168"/>
    </row>
    <row r="473" spans="1:41" ht="39.950000000000003" customHeight="1" x14ac:dyDescent="0.2">
      <c r="A473" s="515"/>
      <c r="B473" s="518"/>
      <c r="C473" s="521"/>
      <c r="D473" s="523"/>
      <c r="E473" s="408"/>
      <c r="F473" s="411"/>
      <c r="G473" s="543" t="s">
        <v>908</v>
      </c>
      <c r="H473" s="451">
        <v>66</v>
      </c>
      <c r="I473" s="582" t="s">
        <v>911</v>
      </c>
      <c r="J473" s="584" t="s">
        <v>909</v>
      </c>
      <c r="K473" s="457">
        <v>0</v>
      </c>
      <c r="L473" s="511" t="s">
        <v>828</v>
      </c>
      <c r="M473" s="423">
        <v>0.1</v>
      </c>
      <c r="N473" s="184" t="s">
        <v>49</v>
      </c>
      <c r="O473" s="179">
        <v>1</v>
      </c>
      <c r="P473" s="96">
        <v>1</v>
      </c>
      <c r="Q473" s="96">
        <v>1</v>
      </c>
      <c r="R473" s="98">
        <v>1</v>
      </c>
      <c r="S473" s="144">
        <f>SUM(O473:O473)*M473</f>
        <v>0.1</v>
      </c>
      <c r="T473" s="145">
        <f>SUM(P473:P473)*M473</f>
        <v>0.1</v>
      </c>
      <c r="U473" s="145">
        <f>SUM(Q473:Q473)*M473</f>
        <v>0.1</v>
      </c>
      <c r="V473" s="145">
        <f>SUM(R473:R473)*M473</f>
        <v>0.1</v>
      </c>
      <c r="W473" s="185">
        <f t="shared" si="295"/>
        <v>0.1</v>
      </c>
      <c r="X473" s="294">
        <f>S474+S476+S478+S480+S482</f>
        <v>0</v>
      </c>
      <c r="Y473" s="296">
        <f t="shared" ref="Y473:AA473" si="308">T474+T476+T478+T480+T482</f>
        <v>0</v>
      </c>
      <c r="Z473" s="298">
        <f t="shared" si="308"/>
        <v>0</v>
      </c>
      <c r="AA473" s="291">
        <f t="shared" si="308"/>
        <v>0</v>
      </c>
      <c r="AB473" s="296">
        <f>W474+W476+W478+W480+W482</f>
        <v>0</v>
      </c>
      <c r="AC473" s="507"/>
      <c r="AD473" s="542" t="s">
        <v>829</v>
      </c>
      <c r="AE473" s="277" t="str">
        <f t="shared" ref="AE473" si="309">+IF(O474&gt;O473,"SUPERADA",IF(O474=O473,"EQUILIBRADA",IF(O474&lt;O473,"PARA MEJORAR")))</f>
        <v>PARA MEJORAR</v>
      </c>
      <c r="AF473" s="277" t="str">
        <f>IF(COUNTIF(AE473:AE482,"PARA MEJORAR")&gt;=1,"PARA MEJORAR","BIEN")</f>
        <v>PARA MEJORAR</v>
      </c>
      <c r="AG473" s="305"/>
      <c r="AH473" s="305"/>
      <c r="AI473" s="505"/>
      <c r="AJ473" s="167"/>
      <c r="AK473" s="245"/>
      <c r="AL473" s="245"/>
      <c r="AM473" s="245"/>
      <c r="AN473" s="245"/>
      <c r="AO473" s="168"/>
    </row>
    <row r="474" spans="1:41" ht="39.950000000000003" customHeight="1" thickBot="1" x14ac:dyDescent="0.25">
      <c r="A474" s="515"/>
      <c r="B474" s="518"/>
      <c r="C474" s="521"/>
      <c r="D474" s="523"/>
      <c r="E474" s="408"/>
      <c r="F474" s="411"/>
      <c r="G474" s="544"/>
      <c r="H474" s="452"/>
      <c r="I474" s="583"/>
      <c r="J474" s="585"/>
      <c r="K474" s="458"/>
      <c r="L474" s="506"/>
      <c r="M474" s="386"/>
      <c r="N474" s="186" t="s">
        <v>53</v>
      </c>
      <c r="O474" s="24">
        <v>0</v>
      </c>
      <c r="P474" s="25">
        <v>0</v>
      </c>
      <c r="Q474" s="25">
        <v>0</v>
      </c>
      <c r="R474" s="56">
        <v>0</v>
      </c>
      <c r="S474" s="148">
        <f>SUM(O474:O474)*M473</f>
        <v>0</v>
      </c>
      <c r="T474" s="149">
        <f>SUM(P474:P474)*M473</f>
        <v>0</v>
      </c>
      <c r="U474" s="149">
        <f>SUM(Q474:Q474)*M473</f>
        <v>0</v>
      </c>
      <c r="V474" s="149">
        <f>SUM(R474:R474)*M473</f>
        <v>0</v>
      </c>
      <c r="W474" s="187">
        <f t="shared" si="295"/>
        <v>0</v>
      </c>
      <c r="X474" s="295"/>
      <c r="Y474" s="297"/>
      <c r="Z474" s="299"/>
      <c r="AA474" s="292"/>
      <c r="AB474" s="297"/>
      <c r="AC474" s="507"/>
      <c r="AD474" s="289"/>
      <c r="AE474" s="279"/>
      <c r="AF474" s="278"/>
      <c r="AG474" s="305"/>
      <c r="AH474" s="305"/>
      <c r="AI474" s="505"/>
      <c r="AJ474" s="167"/>
      <c r="AK474" s="245"/>
      <c r="AL474" s="245"/>
      <c r="AM474" s="245"/>
      <c r="AN474" s="245"/>
      <c r="AO474" s="168"/>
    </row>
    <row r="475" spans="1:41" ht="39.950000000000003" customHeight="1" x14ac:dyDescent="0.2">
      <c r="A475" s="515"/>
      <c r="B475" s="518"/>
      <c r="C475" s="521"/>
      <c r="D475" s="523"/>
      <c r="E475" s="408"/>
      <c r="F475" s="411"/>
      <c r="G475" s="544"/>
      <c r="H475" s="452"/>
      <c r="I475" s="583"/>
      <c r="J475" s="585"/>
      <c r="K475" s="458"/>
      <c r="L475" s="506" t="s">
        <v>830</v>
      </c>
      <c r="M475" s="386">
        <v>0.3</v>
      </c>
      <c r="N475" s="190" t="s">
        <v>49</v>
      </c>
      <c r="O475" s="180">
        <v>0.2</v>
      </c>
      <c r="P475" s="109">
        <v>0.5</v>
      </c>
      <c r="Q475" s="109">
        <v>0.8</v>
      </c>
      <c r="R475" s="111">
        <v>1</v>
      </c>
      <c r="S475" s="151">
        <f>SUM(O475:O475)*M475</f>
        <v>0.06</v>
      </c>
      <c r="T475" s="152">
        <f>SUM(P475:P475)*M475</f>
        <v>0.15</v>
      </c>
      <c r="U475" s="152">
        <f>SUM(Q475:Q475)*M475</f>
        <v>0.24</v>
      </c>
      <c r="V475" s="152">
        <f>SUM(R475:R475)*M475</f>
        <v>0.3</v>
      </c>
      <c r="W475" s="191">
        <f t="shared" si="295"/>
        <v>0.3</v>
      </c>
      <c r="X475" s="295"/>
      <c r="Y475" s="297"/>
      <c r="Z475" s="299"/>
      <c r="AA475" s="292"/>
      <c r="AB475" s="297"/>
      <c r="AC475" s="507"/>
      <c r="AD475" s="289"/>
      <c r="AE475" s="277" t="str">
        <f t="shared" ref="AE475" si="310">+IF(O476&gt;O475,"SUPERADA",IF(O476=O475,"EQUILIBRADA",IF(O476&lt;O475,"PARA MEJORAR")))</f>
        <v>PARA MEJORAR</v>
      </c>
      <c r="AF475" s="278"/>
      <c r="AG475" s="305"/>
      <c r="AH475" s="305"/>
      <c r="AI475" s="505"/>
      <c r="AJ475" s="167"/>
      <c r="AK475" s="245"/>
      <c r="AL475" s="245"/>
      <c r="AM475" s="245"/>
      <c r="AN475" s="245"/>
      <c r="AO475" s="168"/>
    </row>
    <row r="476" spans="1:41" ht="39.950000000000003" customHeight="1" thickBot="1" x14ac:dyDescent="0.25">
      <c r="A476" s="515"/>
      <c r="B476" s="518"/>
      <c r="C476" s="521"/>
      <c r="D476" s="523"/>
      <c r="E476" s="408"/>
      <c r="F476" s="411"/>
      <c r="G476" s="544"/>
      <c r="H476" s="452"/>
      <c r="I476" s="583"/>
      <c r="J476" s="585"/>
      <c r="K476" s="458"/>
      <c r="L476" s="506"/>
      <c r="M476" s="386"/>
      <c r="N476" s="186" t="s">
        <v>53</v>
      </c>
      <c r="O476" s="24">
        <v>0</v>
      </c>
      <c r="P476" s="25">
        <v>0</v>
      </c>
      <c r="Q476" s="25">
        <v>0</v>
      </c>
      <c r="R476" s="56">
        <v>0</v>
      </c>
      <c r="S476" s="148">
        <f>SUM(O476:O476)*M475</f>
        <v>0</v>
      </c>
      <c r="T476" s="149">
        <f>SUM(P476:P476)*M475</f>
        <v>0</v>
      </c>
      <c r="U476" s="149">
        <f>SUM(Q476:Q476)*M475</f>
        <v>0</v>
      </c>
      <c r="V476" s="149">
        <f>SUM(R476:R476)*M475</f>
        <v>0</v>
      </c>
      <c r="W476" s="187">
        <f t="shared" si="295"/>
        <v>0</v>
      </c>
      <c r="X476" s="295"/>
      <c r="Y476" s="297"/>
      <c r="Z476" s="299"/>
      <c r="AA476" s="292"/>
      <c r="AB476" s="297"/>
      <c r="AC476" s="507"/>
      <c r="AD476" s="289"/>
      <c r="AE476" s="279"/>
      <c r="AF476" s="278"/>
      <c r="AG476" s="305"/>
      <c r="AH476" s="305"/>
      <c r="AI476" s="505"/>
      <c r="AJ476" s="167"/>
      <c r="AK476" s="245"/>
      <c r="AL476" s="245"/>
      <c r="AM476" s="245"/>
      <c r="AN476" s="245"/>
      <c r="AO476" s="168"/>
    </row>
    <row r="477" spans="1:41" ht="39.950000000000003" customHeight="1" x14ac:dyDescent="0.2">
      <c r="A477" s="515"/>
      <c r="B477" s="518"/>
      <c r="C477" s="521"/>
      <c r="D477" s="523"/>
      <c r="E477" s="408"/>
      <c r="F477" s="411"/>
      <c r="G477" s="544"/>
      <c r="H477" s="452"/>
      <c r="I477" s="583"/>
      <c r="J477" s="585"/>
      <c r="K477" s="458"/>
      <c r="L477" s="506" t="s">
        <v>831</v>
      </c>
      <c r="M477" s="386">
        <v>0.1</v>
      </c>
      <c r="N477" s="190" t="s">
        <v>49</v>
      </c>
      <c r="O477" s="180">
        <v>0.1</v>
      </c>
      <c r="P477" s="109">
        <v>0.4</v>
      </c>
      <c r="Q477" s="109">
        <v>0.8</v>
      </c>
      <c r="R477" s="111">
        <v>1</v>
      </c>
      <c r="S477" s="151">
        <f>SUM(O477:O477)*M477</f>
        <v>1.0000000000000002E-2</v>
      </c>
      <c r="T477" s="152">
        <f>SUM(P477:P477)*M477</f>
        <v>4.0000000000000008E-2</v>
      </c>
      <c r="U477" s="152">
        <f>SUM(Q477:Q477)*M477</f>
        <v>8.0000000000000016E-2</v>
      </c>
      <c r="V477" s="152">
        <f>SUM(R477:R477)*M477</f>
        <v>0.1</v>
      </c>
      <c r="W477" s="191">
        <f t="shared" si="295"/>
        <v>0.1</v>
      </c>
      <c r="X477" s="295"/>
      <c r="Y477" s="297"/>
      <c r="Z477" s="299"/>
      <c r="AA477" s="292"/>
      <c r="AB477" s="297"/>
      <c r="AC477" s="507"/>
      <c r="AD477" s="289"/>
      <c r="AE477" s="277" t="str">
        <f t="shared" ref="AE477" si="311">+IF(O478&gt;O477,"SUPERADA",IF(O478=O477,"EQUILIBRADA",IF(O478&lt;O477,"PARA MEJORAR")))</f>
        <v>PARA MEJORAR</v>
      </c>
      <c r="AF477" s="278"/>
      <c r="AG477" s="305"/>
      <c r="AH477" s="305"/>
      <c r="AI477" s="505"/>
      <c r="AJ477" s="167"/>
      <c r="AK477" s="245"/>
      <c r="AL477" s="245"/>
      <c r="AM477" s="245"/>
      <c r="AN477" s="245"/>
      <c r="AO477" s="168"/>
    </row>
    <row r="478" spans="1:41" ht="39.950000000000003" customHeight="1" thickBot="1" x14ac:dyDescent="0.25">
      <c r="A478" s="515"/>
      <c r="B478" s="518"/>
      <c r="C478" s="521"/>
      <c r="D478" s="523"/>
      <c r="E478" s="408"/>
      <c r="F478" s="411"/>
      <c r="G478" s="544"/>
      <c r="H478" s="452"/>
      <c r="I478" s="583"/>
      <c r="J478" s="585"/>
      <c r="K478" s="458"/>
      <c r="L478" s="506"/>
      <c r="M478" s="386"/>
      <c r="N478" s="186" t="s">
        <v>53</v>
      </c>
      <c r="O478" s="24">
        <v>0</v>
      </c>
      <c r="P478" s="25">
        <v>0</v>
      </c>
      <c r="Q478" s="25">
        <v>0</v>
      </c>
      <c r="R478" s="56">
        <v>0</v>
      </c>
      <c r="S478" s="148">
        <f>SUM(O478:O478)*M477</f>
        <v>0</v>
      </c>
      <c r="T478" s="149">
        <f>SUM(P478:P478)*M477</f>
        <v>0</v>
      </c>
      <c r="U478" s="149">
        <f>SUM(Q478:Q478)*M477</f>
        <v>0</v>
      </c>
      <c r="V478" s="149">
        <f>SUM(R478:R478)*M477</f>
        <v>0</v>
      </c>
      <c r="W478" s="187">
        <f t="shared" si="295"/>
        <v>0</v>
      </c>
      <c r="X478" s="295"/>
      <c r="Y478" s="297"/>
      <c r="Z478" s="299"/>
      <c r="AA478" s="292"/>
      <c r="AB478" s="297"/>
      <c r="AC478" s="507"/>
      <c r="AD478" s="289"/>
      <c r="AE478" s="279"/>
      <c r="AF478" s="278"/>
      <c r="AG478" s="305"/>
      <c r="AH478" s="305"/>
      <c r="AI478" s="505"/>
      <c r="AJ478" s="167"/>
      <c r="AK478" s="245"/>
      <c r="AL478" s="245"/>
      <c r="AM478" s="245"/>
      <c r="AN478" s="245"/>
      <c r="AO478" s="168"/>
    </row>
    <row r="479" spans="1:41" ht="39.950000000000003" customHeight="1" x14ac:dyDescent="0.2">
      <c r="A479" s="515"/>
      <c r="B479" s="518"/>
      <c r="C479" s="521"/>
      <c r="D479" s="523"/>
      <c r="E479" s="408"/>
      <c r="F479" s="411"/>
      <c r="G479" s="544"/>
      <c r="H479" s="452"/>
      <c r="I479" s="571" t="s">
        <v>912</v>
      </c>
      <c r="J479" s="585" t="s">
        <v>910</v>
      </c>
      <c r="K479" s="458">
        <v>0</v>
      </c>
      <c r="L479" s="506" t="s">
        <v>832</v>
      </c>
      <c r="M479" s="386">
        <v>0.25</v>
      </c>
      <c r="N479" s="190" t="s">
        <v>49</v>
      </c>
      <c r="O479" s="180">
        <v>0.25</v>
      </c>
      <c r="P479" s="109">
        <v>0.5</v>
      </c>
      <c r="Q479" s="109">
        <v>0.75</v>
      </c>
      <c r="R479" s="111">
        <v>1</v>
      </c>
      <c r="S479" s="151">
        <f>SUM(O479:O479)*M479</f>
        <v>6.25E-2</v>
      </c>
      <c r="T479" s="152">
        <f>SUM(P479:P479)*M479</f>
        <v>0.125</v>
      </c>
      <c r="U479" s="152">
        <f>SUM(Q479:Q479)*M479</f>
        <v>0.1875</v>
      </c>
      <c r="V479" s="152">
        <f>SUM(R479:R479)*M479</f>
        <v>0.25</v>
      </c>
      <c r="W479" s="191">
        <f t="shared" si="295"/>
        <v>0.25</v>
      </c>
      <c r="X479" s="295"/>
      <c r="Y479" s="297"/>
      <c r="Z479" s="299"/>
      <c r="AA479" s="292"/>
      <c r="AB479" s="297"/>
      <c r="AC479" s="507"/>
      <c r="AD479" s="289"/>
      <c r="AE479" s="277" t="str">
        <f t="shared" ref="AE479" si="312">+IF(O480&gt;O479,"SUPERADA",IF(O480=O479,"EQUILIBRADA",IF(O480&lt;O479,"PARA MEJORAR")))</f>
        <v>PARA MEJORAR</v>
      </c>
      <c r="AF479" s="278"/>
      <c r="AG479" s="305"/>
      <c r="AH479" s="305"/>
      <c r="AI479" s="505"/>
      <c r="AJ479" s="167"/>
      <c r="AK479" s="245"/>
      <c r="AL479" s="245"/>
      <c r="AM479" s="245"/>
      <c r="AN479" s="245"/>
      <c r="AO479" s="168"/>
    </row>
    <row r="480" spans="1:41" ht="39.950000000000003" customHeight="1" thickBot="1" x14ac:dyDescent="0.25">
      <c r="A480" s="515"/>
      <c r="B480" s="518"/>
      <c r="C480" s="521"/>
      <c r="D480" s="523"/>
      <c r="E480" s="408"/>
      <c r="F480" s="411"/>
      <c r="G480" s="544"/>
      <c r="H480" s="452"/>
      <c r="I480" s="571"/>
      <c r="J480" s="585"/>
      <c r="K480" s="458"/>
      <c r="L480" s="506"/>
      <c r="M480" s="386"/>
      <c r="N480" s="186" t="s">
        <v>53</v>
      </c>
      <c r="O480" s="24">
        <v>0</v>
      </c>
      <c r="P480" s="25">
        <v>0</v>
      </c>
      <c r="Q480" s="25">
        <v>0</v>
      </c>
      <c r="R480" s="56">
        <v>0</v>
      </c>
      <c r="S480" s="148">
        <f>SUM(O480:O480)*M479</f>
        <v>0</v>
      </c>
      <c r="T480" s="149">
        <f>SUM(P480:P480)*M479</f>
        <v>0</v>
      </c>
      <c r="U480" s="149">
        <f>SUM(Q480:Q480)*M479</f>
        <v>0</v>
      </c>
      <c r="V480" s="149">
        <f>SUM(R480:R480)*M479</f>
        <v>0</v>
      </c>
      <c r="W480" s="187">
        <f t="shared" si="295"/>
        <v>0</v>
      </c>
      <c r="X480" s="295"/>
      <c r="Y480" s="297"/>
      <c r="Z480" s="299"/>
      <c r="AA480" s="292"/>
      <c r="AB480" s="297"/>
      <c r="AC480" s="507"/>
      <c r="AD480" s="289"/>
      <c r="AE480" s="279"/>
      <c r="AF480" s="278"/>
      <c r="AG480" s="305"/>
      <c r="AH480" s="305"/>
      <c r="AI480" s="505"/>
      <c r="AJ480" s="167"/>
      <c r="AK480" s="245"/>
      <c r="AL480" s="245"/>
      <c r="AM480" s="245"/>
      <c r="AN480" s="245"/>
      <c r="AO480" s="168"/>
    </row>
    <row r="481" spans="1:41" ht="39.950000000000003" customHeight="1" x14ac:dyDescent="0.2">
      <c r="A481" s="515"/>
      <c r="B481" s="518"/>
      <c r="C481" s="521"/>
      <c r="D481" s="523"/>
      <c r="E481" s="408"/>
      <c r="F481" s="411"/>
      <c r="G481" s="544"/>
      <c r="H481" s="452"/>
      <c r="I481" s="571"/>
      <c r="J481" s="585"/>
      <c r="K481" s="458"/>
      <c r="L481" s="506" t="s">
        <v>833</v>
      </c>
      <c r="M481" s="386">
        <v>0.25</v>
      </c>
      <c r="N481" s="190" t="s">
        <v>49</v>
      </c>
      <c r="O481" s="180">
        <v>0.15</v>
      </c>
      <c r="P481" s="109">
        <v>0.3</v>
      </c>
      <c r="Q481" s="109">
        <v>0.6</v>
      </c>
      <c r="R481" s="111">
        <v>1</v>
      </c>
      <c r="S481" s="151">
        <f>SUM(O481:O481)*M481</f>
        <v>3.7499999999999999E-2</v>
      </c>
      <c r="T481" s="152">
        <f>SUM(P481:P481)*M481</f>
        <v>7.4999999999999997E-2</v>
      </c>
      <c r="U481" s="152">
        <f>SUM(Q481:Q481)*M481</f>
        <v>0.15</v>
      </c>
      <c r="V481" s="152">
        <f>SUM(R481:R481)*M481</f>
        <v>0.25</v>
      </c>
      <c r="W481" s="191">
        <f t="shared" si="295"/>
        <v>0.25</v>
      </c>
      <c r="X481" s="295"/>
      <c r="Y481" s="297"/>
      <c r="Z481" s="299"/>
      <c r="AA481" s="292"/>
      <c r="AB481" s="297"/>
      <c r="AC481" s="507"/>
      <c r="AD481" s="289"/>
      <c r="AE481" s="277" t="str">
        <f t="shared" ref="AE481" si="313">+IF(O482&gt;O481,"SUPERADA",IF(O482=O481,"EQUILIBRADA",IF(O482&lt;O481,"PARA MEJORAR")))</f>
        <v>PARA MEJORAR</v>
      </c>
      <c r="AF481" s="278"/>
      <c r="AG481" s="305"/>
      <c r="AH481" s="305"/>
      <c r="AI481" s="505"/>
      <c r="AJ481" s="167"/>
      <c r="AK481" s="245"/>
      <c r="AL481" s="245"/>
      <c r="AM481" s="245"/>
      <c r="AN481" s="245"/>
      <c r="AO481" s="168"/>
    </row>
    <row r="482" spans="1:41" ht="39.950000000000003" customHeight="1" thickBot="1" x14ac:dyDescent="0.25">
      <c r="A482" s="515"/>
      <c r="B482" s="518"/>
      <c r="C482" s="521"/>
      <c r="D482" s="523"/>
      <c r="E482" s="408"/>
      <c r="F482" s="411"/>
      <c r="G482" s="545"/>
      <c r="H482" s="453"/>
      <c r="I482" s="578"/>
      <c r="J482" s="586"/>
      <c r="K482" s="459"/>
      <c r="L482" s="510"/>
      <c r="M482" s="425"/>
      <c r="N482" s="194" t="s">
        <v>53</v>
      </c>
      <c r="O482" s="46">
        <v>0</v>
      </c>
      <c r="P482" s="47">
        <v>0</v>
      </c>
      <c r="Q482" s="47">
        <v>0</v>
      </c>
      <c r="R482" s="59">
        <v>0</v>
      </c>
      <c r="S482" s="161">
        <f>SUM(O482:O482)*M481</f>
        <v>0</v>
      </c>
      <c r="T482" s="162">
        <f>SUM(P482:P482)*M481</f>
        <v>0</v>
      </c>
      <c r="U482" s="162">
        <f>SUM(Q482:Q482)*M481</f>
        <v>0</v>
      </c>
      <c r="V482" s="162">
        <f>SUM(R482:R482)*M481</f>
        <v>0</v>
      </c>
      <c r="W482" s="193">
        <f t="shared" si="295"/>
        <v>0</v>
      </c>
      <c r="X482" s="295"/>
      <c r="Y482" s="297"/>
      <c r="Z482" s="299"/>
      <c r="AA482" s="292"/>
      <c r="AB482" s="300"/>
      <c r="AC482" s="507"/>
      <c r="AD482" s="289"/>
      <c r="AE482" s="279"/>
      <c r="AF482" s="279"/>
      <c r="AG482" s="305"/>
      <c r="AH482" s="305"/>
      <c r="AI482" s="505"/>
      <c r="AJ482" s="167"/>
      <c r="AK482" s="245"/>
      <c r="AL482" s="245"/>
      <c r="AM482" s="245"/>
      <c r="AN482" s="245"/>
      <c r="AO482" s="168"/>
    </row>
    <row r="483" spans="1:41" ht="39.950000000000003" customHeight="1" x14ac:dyDescent="0.2">
      <c r="A483" s="515"/>
      <c r="B483" s="518"/>
      <c r="C483" s="521"/>
      <c r="D483" s="523"/>
      <c r="E483" s="408"/>
      <c r="F483" s="433"/>
      <c r="G483" s="543" t="s">
        <v>834</v>
      </c>
      <c r="H483" s="575">
        <v>67</v>
      </c>
      <c r="I483" s="570" t="s">
        <v>835</v>
      </c>
      <c r="J483" s="579" t="s">
        <v>903</v>
      </c>
      <c r="K483" s="457">
        <v>0</v>
      </c>
      <c r="L483" s="498" t="s">
        <v>836</v>
      </c>
      <c r="M483" s="423">
        <v>0.1</v>
      </c>
      <c r="N483" s="14" t="s">
        <v>49</v>
      </c>
      <c r="O483" s="179">
        <v>1</v>
      </c>
      <c r="P483" s="96">
        <v>1</v>
      </c>
      <c r="Q483" s="96">
        <v>1</v>
      </c>
      <c r="R483" s="98">
        <v>1</v>
      </c>
      <c r="S483" s="144">
        <f>SUM(O483:O483)*M483</f>
        <v>0.1</v>
      </c>
      <c r="T483" s="145">
        <f>SUM(P483:P483)*M483</f>
        <v>0.1</v>
      </c>
      <c r="U483" s="145">
        <f>SUM(Q483:Q483)*M483</f>
        <v>0.1</v>
      </c>
      <c r="V483" s="145">
        <f>SUM(R483:R483)*M483</f>
        <v>0.1</v>
      </c>
      <c r="W483" s="185">
        <f t="shared" si="295"/>
        <v>0.1</v>
      </c>
      <c r="X483" s="499">
        <f>S484+S486+S488+S490+S492+S494</f>
        <v>0</v>
      </c>
      <c r="Y483" s="296">
        <f t="shared" ref="Y483:AB483" si="314">T484+T486+T488+T490+T492+T494</f>
        <v>0</v>
      </c>
      <c r="Z483" s="501">
        <f t="shared" si="314"/>
        <v>0</v>
      </c>
      <c r="AA483" s="291">
        <f t="shared" si="314"/>
        <v>0</v>
      </c>
      <c r="AB483" s="297">
        <f t="shared" si="314"/>
        <v>0</v>
      </c>
      <c r="AC483" s="507"/>
      <c r="AD483" s="289"/>
      <c r="AE483" s="277" t="str">
        <f t="shared" ref="AE483" si="315">+IF(O484&gt;O483,"SUPERADA",IF(O484=O483,"EQUILIBRADA",IF(O484&lt;O483,"PARA MEJORAR")))</f>
        <v>PARA MEJORAR</v>
      </c>
      <c r="AF483" s="495" t="str">
        <f>IF(COUNTIF(AE483:AE494,"PARA MEJORAR")&gt;=1,"PARA MEJORAR","BIEN")</f>
        <v>PARA MEJORAR</v>
      </c>
      <c r="AG483" s="305"/>
      <c r="AH483" s="305"/>
      <c r="AI483" s="505"/>
      <c r="AJ483" s="195"/>
      <c r="AK483" s="196"/>
      <c r="AL483" s="196"/>
      <c r="AM483" s="196"/>
      <c r="AN483" s="196"/>
      <c r="AO483" s="197"/>
    </row>
    <row r="484" spans="1:41" ht="39.950000000000003" customHeight="1" thickBot="1" x14ac:dyDescent="0.25">
      <c r="A484" s="515"/>
      <c r="B484" s="518"/>
      <c r="C484" s="521"/>
      <c r="D484" s="523"/>
      <c r="E484" s="408"/>
      <c r="F484" s="433"/>
      <c r="G484" s="544"/>
      <c r="H484" s="576"/>
      <c r="I484" s="571"/>
      <c r="J484" s="580"/>
      <c r="K484" s="458"/>
      <c r="L484" s="497"/>
      <c r="M484" s="386"/>
      <c r="N484" s="198" t="s">
        <v>53</v>
      </c>
      <c r="O484" s="24">
        <v>0</v>
      </c>
      <c r="P484" s="25">
        <v>0</v>
      </c>
      <c r="Q484" s="25">
        <v>0</v>
      </c>
      <c r="R484" s="56">
        <v>0</v>
      </c>
      <c r="S484" s="148">
        <f>SUM(O484:O484)*M483</f>
        <v>0</v>
      </c>
      <c r="T484" s="149">
        <f>SUM(P484:P484)*M483</f>
        <v>0</v>
      </c>
      <c r="U484" s="149">
        <f>SUM(Q484:Q484)*M483</f>
        <v>0</v>
      </c>
      <c r="V484" s="149">
        <f>SUM(R484:R484)*M483</f>
        <v>0</v>
      </c>
      <c r="W484" s="187">
        <f t="shared" si="295"/>
        <v>0</v>
      </c>
      <c r="X484" s="500"/>
      <c r="Y484" s="297"/>
      <c r="Z484" s="502"/>
      <c r="AA484" s="292"/>
      <c r="AB484" s="297"/>
      <c r="AC484" s="507"/>
      <c r="AD484" s="289"/>
      <c r="AE484" s="279"/>
      <c r="AF484" s="496"/>
      <c r="AG484" s="305"/>
      <c r="AH484" s="305"/>
      <c r="AI484" s="505"/>
      <c r="AJ484" s="199"/>
      <c r="AK484" s="251"/>
      <c r="AL484" s="251"/>
      <c r="AM484" s="251"/>
      <c r="AN484" s="251"/>
      <c r="AO484" s="200"/>
    </row>
    <row r="485" spans="1:41" ht="39.950000000000003" customHeight="1" x14ac:dyDescent="0.2">
      <c r="A485" s="515"/>
      <c r="B485" s="518"/>
      <c r="C485" s="521"/>
      <c r="D485" s="523"/>
      <c r="E485" s="408"/>
      <c r="F485" s="433"/>
      <c r="G485" s="544"/>
      <c r="H485" s="576"/>
      <c r="I485" s="571"/>
      <c r="J485" s="580"/>
      <c r="K485" s="458"/>
      <c r="L485" s="497" t="s">
        <v>837</v>
      </c>
      <c r="M485" s="386">
        <v>0.2</v>
      </c>
      <c r="N485" s="44" t="s">
        <v>49</v>
      </c>
      <c r="O485" s="180">
        <v>0.5</v>
      </c>
      <c r="P485" s="109">
        <v>1</v>
      </c>
      <c r="Q485" s="109">
        <v>1</v>
      </c>
      <c r="R485" s="111">
        <v>1</v>
      </c>
      <c r="S485" s="151">
        <f>SUM(O485:O485)*M485</f>
        <v>0.1</v>
      </c>
      <c r="T485" s="152">
        <f>SUM(P485:P485)*M485</f>
        <v>0.2</v>
      </c>
      <c r="U485" s="152">
        <f>SUM(Q485:Q485)*M485</f>
        <v>0.2</v>
      </c>
      <c r="V485" s="152">
        <f>SUM(R485:R485)*M485</f>
        <v>0.2</v>
      </c>
      <c r="W485" s="191">
        <f t="shared" si="295"/>
        <v>0.2</v>
      </c>
      <c r="X485" s="500"/>
      <c r="Y485" s="297"/>
      <c r="Z485" s="502"/>
      <c r="AA485" s="292"/>
      <c r="AB485" s="297"/>
      <c r="AC485" s="507"/>
      <c r="AD485" s="289"/>
      <c r="AE485" s="277" t="str">
        <f t="shared" ref="AE485" si="316">+IF(O486&gt;O485,"SUPERADA",IF(O486=O485,"EQUILIBRADA",IF(O486&lt;O485,"PARA MEJORAR")))</f>
        <v>PARA MEJORAR</v>
      </c>
      <c r="AF485" s="496"/>
      <c r="AG485" s="305"/>
      <c r="AH485" s="305"/>
      <c r="AI485" s="505"/>
      <c r="AJ485" s="199"/>
      <c r="AK485" s="251"/>
      <c r="AL485" s="251"/>
      <c r="AM485" s="251"/>
      <c r="AN485" s="251"/>
      <c r="AO485" s="200"/>
    </row>
    <row r="486" spans="1:41" ht="39.950000000000003" customHeight="1" thickBot="1" x14ac:dyDescent="0.25">
      <c r="A486" s="515"/>
      <c r="B486" s="518"/>
      <c r="C486" s="521"/>
      <c r="D486" s="523"/>
      <c r="E486" s="408"/>
      <c r="F486" s="433"/>
      <c r="G486" s="544"/>
      <c r="H486" s="576"/>
      <c r="I486" s="571"/>
      <c r="J486" s="580"/>
      <c r="K486" s="458"/>
      <c r="L486" s="497"/>
      <c r="M486" s="386"/>
      <c r="N486" s="198" t="s">
        <v>53</v>
      </c>
      <c r="O486" s="24">
        <v>0</v>
      </c>
      <c r="P486" s="25">
        <v>0</v>
      </c>
      <c r="Q486" s="25">
        <v>0</v>
      </c>
      <c r="R486" s="56">
        <v>0</v>
      </c>
      <c r="S486" s="148">
        <f>SUM(O486:O486)*M485</f>
        <v>0</v>
      </c>
      <c r="T486" s="149">
        <f>SUM(P486:P486)*M485</f>
        <v>0</v>
      </c>
      <c r="U486" s="149">
        <f>SUM(Q486:Q486)*M485</f>
        <v>0</v>
      </c>
      <c r="V486" s="149">
        <f>SUM(R486:R486)*M485</f>
        <v>0</v>
      </c>
      <c r="W486" s="187">
        <f t="shared" si="295"/>
        <v>0</v>
      </c>
      <c r="X486" s="500"/>
      <c r="Y486" s="297"/>
      <c r="Z486" s="502"/>
      <c r="AA486" s="292"/>
      <c r="AB486" s="297"/>
      <c r="AC486" s="507"/>
      <c r="AD486" s="289"/>
      <c r="AE486" s="279"/>
      <c r="AF486" s="496"/>
      <c r="AG486" s="305"/>
      <c r="AH486" s="305"/>
      <c r="AI486" s="505"/>
      <c r="AJ486" s="199"/>
      <c r="AK486" s="251"/>
      <c r="AL486" s="251"/>
      <c r="AM486" s="251"/>
      <c r="AN486" s="251"/>
      <c r="AO486" s="200"/>
    </row>
    <row r="487" spans="1:41" ht="39.950000000000003" customHeight="1" x14ac:dyDescent="0.2">
      <c r="A487" s="515"/>
      <c r="B487" s="518"/>
      <c r="C487" s="521"/>
      <c r="D487" s="523"/>
      <c r="E487" s="408"/>
      <c r="F487" s="433"/>
      <c r="G487" s="544"/>
      <c r="H487" s="576"/>
      <c r="I487" s="571"/>
      <c r="J487" s="580"/>
      <c r="K487" s="458"/>
      <c r="L487" s="497" t="s">
        <v>838</v>
      </c>
      <c r="M487" s="386">
        <v>0.1</v>
      </c>
      <c r="N487" s="44" t="s">
        <v>49</v>
      </c>
      <c r="O487" s="180">
        <v>0.5</v>
      </c>
      <c r="P487" s="109">
        <v>1</v>
      </c>
      <c r="Q487" s="109">
        <v>1</v>
      </c>
      <c r="R487" s="111">
        <v>1</v>
      </c>
      <c r="S487" s="151">
        <f>SUM(O487:O487)*M487</f>
        <v>0.05</v>
      </c>
      <c r="T487" s="152">
        <f>SUM(P487:P487)*M487</f>
        <v>0.1</v>
      </c>
      <c r="U487" s="152">
        <f>SUM(Q487:Q487)*M487</f>
        <v>0.1</v>
      </c>
      <c r="V487" s="152">
        <f>SUM(R487:R487)*M487</f>
        <v>0.1</v>
      </c>
      <c r="W487" s="191">
        <f t="shared" si="295"/>
        <v>0.1</v>
      </c>
      <c r="X487" s="500"/>
      <c r="Y487" s="297"/>
      <c r="Z487" s="502"/>
      <c r="AA487" s="292"/>
      <c r="AB487" s="297"/>
      <c r="AC487" s="507"/>
      <c r="AD487" s="289"/>
      <c r="AE487" s="277" t="str">
        <f t="shared" ref="AE487" si="317">+IF(O488&gt;O487,"SUPERADA",IF(O488=O487,"EQUILIBRADA",IF(O488&lt;O487,"PARA MEJORAR")))</f>
        <v>PARA MEJORAR</v>
      </c>
      <c r="AF487" s="496"/>
      <c r="AG487" s="305"/>
      <c r="AH487" s="305"/>
      <c r="AI487" s="505"/>
      <c r="AJ487" s="199"/>
      <c r="AK487" s="251"/>
      <c r="AL487" s="251"/>
      <c r="AM487" s="251"/>
      <c r="AN487" s="251"/>
      <c r="AO487" s="200"/>
    </row>
    <row r="488" spans="1:41" ht="39.950000000000003" customHeight="1" thickBot="1" x14ac:dyDescent="0.25">
      <c r="A488" s="515"/>
      <c r="B488" s="518"/>
      <c r="C488" s="521"/>
      <c r="D488" s="523"/>
      <c r="E488" s="408"/>
      <c r="F488" s="433"/>
      <c r="G488" s="544"/>
      <c r="H488" s="576"/>
      <c r="I488" s="571"/>
      <c r="J488" s="580"/>
      <c r="K488" s="458"/>
      <c r="L488" s="497"/>
      <c r="M488" s="386"/>
      <c r="N488" s="198" t="s">
        <v>53</v>
      </c>
      <c r="O488" s="24">
        <v>0</v>
      </c>
      <c r="P488" s="25">
        <v>0</v>
      </c>
      <c r="Q488" s="25">
        <v>0</v>
      </c>
      <c r="R488" s="56">
        <v>0</v>
      </c>
      <c r="S488" s="148">
        <f>SUM(O488:O488)*M487</f>
        <v>0</v>
      </c>
      <c r="T488" s="149">
        <f>SUM(P488:P488)*M487</f>
        <v>0</v>
      </c>
      <c r="U488" s="149">
        <f>SUM(Q488:Q488)*M487</f>
        <v>0</v>
      </c>
      <c r="V488" s="149">
        <f>SUM(R488:R488)*M487</f>
        <v>0</v>
      </c>
      <c r="W488" s="187">
        <f t="shared" si="295"/>
        <v>0</v>
      </c>
      <c r="X488" s="500"/>
      <c r="Y488" s="297"/>
      <c r="Z488" s="502"/>
      <c r="AA488" s="292"/>
      <c r="AB488" s="297"/>
      <c r="AC488" s="507"/>
      <c r="AD488" s="289"/>
      <c r="AE488" s="279"/>
      <c r="AF488" s="496"/>
      <c r="AG488" s="305"/>
      <c r="AH488" s="305"/>
      <c r="AI488" s="505"/>
      <c r="AJ488" s="199"/>
      <c r="AK488" s="251"/>
      <c r="AL488" s="251"/>
      <c r="AM488" s="251"/>
      <c r="AN488" s="251"/>
      <c r="AO488" s="200"/>
    </row>
    <row r="489" spans="1:41" ht="39.950000000000003" customHeight="1" x14ac:dyDescent="0.2">
      <c r="A489" s="515"/>
      <c r="B489" s="518"/>
      <c r="C489" s="521"/>
      <c r="D489" s="523"/>
      <c r="E489" s="408"/>
      <c r="F489" s="433"/>
      <c r="G489" s="544"/>
      <c r="H489" s="576"/>
      <c r="I489" s="571"/>
      <c r="J489" s="580"/>
      <c r="K489" s="458"/>
      <c r="L489" s="497" t="s">
        <v>839</v>
      </c>
      <c r="M489" s="386">
        <v>0.15</v>
      </c>
      <c r="N489" s="44" t="s">
        <v>49</v>
      </c>
      <c r="O489" s="180">
        <v>0.5</v>
      </c>
      <c r="P489" s="109">
        <v>1</v>
      </c>
      <c r="Q489" s="109">
        <v>1</v>
      </c>
      <c r="R489" s="111">
        <v>1</v>
      </c>
      <c r="S489" s="151">
        <f>SUM(O489:O489)*M489</f>
        <v>7.4999999999999997E-2</v>
      </c>
      <c r="T489" s="152">
        <f>SUM(P489:P489)*M489</f>
        <v>0.15</v>
      </c>
      <c r="U489" s="152">
        <f>SUM(Q489:Q489)*M489</f>
        <v>0.15</v>
      </c>
      <c r="V489" s="152">
        <f>SUM(R489:R489)*M489</f>
        <v>0.15</v>
      </c>
      <c r="W489" s="191">
        <f t="shared" si="295"/>
        <v>0.15</v>
      </c>
      <c r="X489" s="500"/>
      <c r="Y489" s="297"/>
      <c r="Z489" s="502"/>
      <c r="AA489" s="292"/>
      <c r="AB489" s="297"/>
      <c r="AC489" s="507"/>
      <c r="AD489" s="289"/>
      <c r="AE489" s="277" t="str">
        <f t="shared" ref="AE489" si="318">+IF(O490&gt;O489,"SUPERADA",IF(O490=O489,"EQUILIBRADA",IF(O490&lt;O489,"PARA MEJORAR")))</f>
        <v>PARA MEJORAR</v>
      </c>
      <c r="AF489" s="496"/>
      <c r="AG489" s="305"/>
      <c r="AH489" s="305"/>
      <c r="AI489" s="505"/>
      <c r="AJ489" s="199"/>
      <c r="AK489" s="251"/>
      <c r="AL489" s="251"/>
      <c r="AM489" s="251"/>
      <c r="AN489" s="251"/>
      <c r="AO489" s="200"/>
    </row>
    <row r="490" spans="1:41" ht="39.950000000000003" customHeight="1" thickBot="1" x14ac:dyDescent="0.25">
      <c r="A490" s="515"/>
      <c r="B490" s="518"/>
      <c r="C490" s="521"/>
      <c r="D490" s="523"/>
      <c r="E490" s="408"/>
      <c r="F490" s="433"/>
      <c r="G490" s="544"/>
      <c r="H490" s="576"/>
      <c r="I490" s="571"/>
      <c r="J490" s="580"/>
      <c r="K490" s="458"/>
      <c r="L490" s="497"/>
      <c r="M490" s="386"/>
      <c r="N490" s="198" t="s">
        <v>53</v>
      </c>
      <c r="O490" s="24">
        <v>0</v>
      </c>
      <c r="P490" s="25">
        <v>0</v>
      </c>
      <c r="Q490" s="25">
        <v>0</v>
      </c>
      <c r="R490" s="56">
        <v>0</v>
      </c>
      <c r="S490" s="148">
        <f>SUM(O490:O490)*M489</f>
        <v>0</v>
      </c>
      <c r="T490" s="149">
        <f>SUM(P490:P490)*M489</f>
        <v>0</v>
      </c>
      <c r="U490" s="149">
        <f>SUM(Q490:Q490)*M489</f>
        <v>0</v>
      </c>
      <c r="V490" s="149">
        <f>SUM(R490:R490)*M489</f>
        <v>0</v>
      </c>
      <c r="W490" s="187">
        <f t="shared" si="295"/>
        <v>0</v>
      </c>
      <c r="X490" s="500"/>
      <c r="Y490" s="297"/>
      <c r="Z490" s="502"/>
      <c r="AA490" s="292"/>
      <c r="AB490" s="297"/>
      <c r="AC490" s="507"/>
      <c r="AD490" s="289"/>
      <c r="AE490" s="279"/>
      <c r="AF490" s="496"/>
      <c r="AG490" s="305"/>
      <c r="AH490" s="305"/>
      <c r="AI490" s="505"/>
      <c r="AJ490" s="199"/>
      <c r="AK490" s="251"/>
      <c r="AL490" s="251"/>
      <c r="AM490" s="251"/>
      <c r="AN490" s="251"/>
      <c r="AO490" s="200"/>
    </row>
    <row r="491" spans="1:41" ht="39.950000000000003" customHeight="1" x14ac:dyDescent="0.2">
      <c r="A491" s="515"/>
      <c r="B491" s="518"/>
      <c r="C491" s="521"/>
      <c r="D491" s="523"/>
      <c r="E491" s="408"/>
      <c r="F491" s="433"/>
      <c r="G491" s="544"/>
      <c r="H491" s="576"/>
      <c r="I491" s="571"/>
      <c r="J491" s="580"/>
      <c r="K491" s="458"/>
      <c r="L491" s="483" t="s">
        <v>840</v>
      </c>
      <c r="M491" s="466">
        <v>0.25</v>
      </c>
      <c r="N491" s="44" t="s">
        <v>841</v>
      </c>
      <c r="O491" s="180">
        <v>0</v>
      </c>
      <c r="P491" s="109">
        <v>0.1</v>
      </c>
      <c r="Q491" s="109">
        <v>0.5</v>
      </c>
      <c r="R491" s="111">
        <v>1</v>
      </c>
      <c r="S491" s="151">
        <f>SUM(O491:O491)*M491</f>
        <v>0</v>
      </c>
      <c r="T491" s="152">
        <f>SUM(P491:P491)*M491</f>
        <v>2.5000000000000001E-2</v>
      </c>
      <c r="U491" s="152">
        <f>SUM(Q491:Q491)*M491</f>
        <v>0.125</v>
      </c>
      <c r="V491" s="152">
        <f>SUM(R491:R491)*M491</f>
        <v>0.25</v>
      </c>
      <c r="W491" s="191">
        <f t="shared" si="295"/>
        <v>0.25</v>
      </c>
      <c r="X491" s="500"/>
      <c r="Y491" s="297"/>
      <c r="Z491" s="502"/>
      <c r="AA491" s="292"/>
      <c r="AB491" s="297"/>
      <c r="AC491" s="507"/>
      <c r="AD491" s="289"/>
      <c r="AE491" s="277" t="str">
        <f t="shared" ref="AE491" si="319">+IF(O492&gt;O491,"SUPERADA",IF(O492=O491,"EQUILIBRADA",IF(O492&lt;O491,"PARA MEJORAR")))</f>
        <v>EQUILIBRADA</v>
      </c>
      <c r="AF491" s="496"/>
      <c r="AG491" s="305"/>
      <c r="AH491" s="305"/>
      <c r="AI491" s="505"/>
      <c r="AJ491" s="199"/>
      <c r="AK491" s="251"/>
      <c r="AL491" s="251"/>
      <c r="AM491" s="251"/>
      <c r="AN491" s="251"/>
      <c r="AO491" s="200"/>
    </row>
    <row r="492" spans="1:41" ht="39.950000000000003" customHeight="1" thickBot="1" x14ac:dyDescent="0.25">
      <c r="A492" s="515"/>
      <c r="B492" s="518"/>
      <c r="C492" s="521"/>
      <c r="D492" s="523"/>
      <c r="E492" s="408"/>
      <c r="F492" s="433"/>
      <c r="G492" s="544"/>
      <c r="H492" s="576"/>
      <c r="I492" s="571"/>
      <c r="J492" s="580"/>
      <c r="K492" s="458"/>
      <c r="L492" s="484"/>
      <c r="M492" s="479"/>
      <c r="N492" s="198" t="s">
        <v>53</v>
      </c>
      <c r="O492" s="24">
        <v>0</v>
      </c>
      <c r="P492" s="25">
        <v>0</v>
      </c>
      <c r="Q492" s="25">
        <v>0</v>
      </c>
      <c r="R492" s="56">
        <v>0</v>
      </c>
      <c r="S492" s="148">
        <f>SUM(O492:O492)*M491</f>
        <v>0</v>
      </c>
      <c r="T492" s="149">
        <f>SUM(P492:P492)*M491</f>
        <v>0</v>
      </c>
      <c r="U492" s="149">
        <f>SUM(Q492:Q492)*M491</f>
        <v>0</v>
      </c>
      <c r="V492" s="149">
        <f>SUM(R492:R492)*M491</f>
        <v>0</v>
      </c>
      <c r="W492" s="187">
        <f t="shared" si="295"/>
        <v>0</v>
      </c>
      <c r="X492" s="500"/>
      <c r="Y492" s="297"/>
      <c r="Z492" s="502"/>
      <c r="AA492" s="292"/>
      <c r="AB492" s="297"/>
      <c r="AC492" s="507"/>
      <c r="AD492" s="289"/>
      <c r="AE492" s="279"/>
      <c r="AF492" s="496"/>
      <c r="AG492" s="305"/>
      <c r="AH492" s="305"/>
      <c r="AI492" s="505"/>
      <c r="AJ492" s="199"/>
      <c r="AK492" s="251"/>
      <c r="AL492" s="251"/>
      <c r="AM492" s="251"/>
      <c r="AN492" s="251"/>
      <c r="AO492" s="200"/>
    </row>
    <row r="493" spans="1:41" ht="39.950000000000003" customHeight="1" x14ac:dyDescent="0.2">
      <c r="A493" s="515"/>
      <c r="B493" s="518"/>
      <c r="C493" s="521"/>
      <c r="D493" s="523"/>
      <c r="E493" s="408"/>
      <c r="F493" s="433"/>
      <c r="G493" s="544"/>
      <c r="H493" s="576"/>
      <c r="I493" s="571"/>
      <c r="J493" s="580"/>
      <c r="K493" s="458"/>
      <c r="L493" s="497" t="s">
        <v>842</v>
      </c>
      <c r="M493" s="386">
        <v>0.2</v>
      </c>
      <c r="N493" s="44" t="s">
        <v>49</v>
      </c>
      <c r="O493" s="180">
        <v>0.25</v>
      </c>
      <c r="P493" s="109">
        <v>0.5</v>
      </c>
      <c r="Q493" s="109">
        <v>0.75</v>
      </c>
      <c r="R493" s="111">
        <v>1</v>
      </c>
      <c r="S493" s="151">
        <f>SUM(O493:O493)*M493</f>
        <v>0.05</v>
      </c>
      <c r="T493" s="152">
        <f>SUM(P493:P493)*M493</f>
        <v>0.1</v>
      </c>
      <c r="U493" s="152">
        <f>SUM(Q493:Q493)*M493</f>
        <v>0.15000000000000002</v>
      </c>
      <c r="V493" s="152">
        <f>SUM(R493:R493)*M493</f>
        <v>0.2</v>
      </c>
      <c r="W493" s="191">
        <f t="shared" si="295"/>
        <v>0.2</v>
      </c>
      <c r="X493" s="500"/>
      <c r="Y493" s="297"/>
      <c r="Z493" s="502"/>
      <c r="AA493" s="292"/>
      <c r="AB493" s="297"/>
      <c r="AC493" s="507"/>
      <c r="AD493" s="289"/>
      <c r="AE493" s="277" t="str">
        <f t="shared" ref="AE493" si="320">+IF(O494&gt;O493,"SUPERADA",IF(O494=O493,"EQUILIBRADA",IF(O494&lt;O493,"PARA MEJORAR")))</f>
        <v>PARA MEJORAR</v>
      </c>
      <c r="AF493" s="496"/>
      <c r="AG493" s="305"/>
      <c r="AH493" s="305"/>
      <c r="AI493" s="505"/>
      <c r="AJ493" s="199"/>
      <c r="AK493" s="251"/>
      <c r="AL493" s="251"/>
      <c r="AM493" s="251"/>
      <c r="AN493" s="251"/>
      <c r="AO493" s="200"/>
    </row>
    <row r="494" spans="1:41" ht="39.950000000000003" customHeight="1" thickBot="1" x14ac:dyDescent="0.25">
      <c r="A494" s="515"/>
      <c r="B494" s="518"/>
      <c r="C494" s="521"/>
      <c r="D494" s="523"/>
      <c r="E494" s="408"/>
      <c r="F494" s="433"/>
      <c r="G494" s="545"/>
      <c r="H494" s="577"/>
      <c r="I494" s="578"/>
      <c r="J494" s="581"/>
      <c r="K494" s="459"/>
      <c r="L494" s="503"/>
      <c r="M494" s="425"/>
      <c r="N494" s="154" t="s">
        <v>53</v>
      </c>
      <c r="O494" s="46">
        <v>0</v>
      </c>
      <c r="P494" s="47">
        <v>0</v>
      </c>
      <c r="Q494" s="47">
        <v>0</v>
      </c>
      <c r="R494" s="59">
        <v>0</v>
      </c>
      <c r="S494" s="161">
        <f>SUM(O494:O494)*M493</f>
        <v>0</v>
      </c>
      <c r="T494" s="162">
        <f>SUM(P494:P494)*M493</f>
        <v>0</v>
      </c>
      <c r="U494" s="162">
        <f>SUM(Q494:Q494)*M493</f>
        <v>0</v>
      </c>
      <c r="V494" s="162">
        <f>SUM(R494:R494)*M493</f>
        <v>0</v>
      </c>
      <c r="W494" s="193">
        <f t="shared" si="295"/>
        <v>0</v>
      </c>
      <c r="X494" s="500"/>
      <c r="Y494" s="297"/>
      <c r="Z494" s="502"/>
      <c r="AA494" s="292"/>
      <c r="AB494" s="300"/>
      <c r="AC494" s="507"/>
      <c r="AD494" s="289"/>
      <c r="AE494" s="279"/>
      <c r="AF494" s="496"/>
      <c r="AG494" s="305"/>
      <c r="AH494" s="305"/>
      <c r="AI494" s="505"/>
      <c r="AJ494" s="199"/>
      <c r="AK494" s="251"/>
      <c r="AL494" s="251"/>
      <c r="AM494" s="251"/>
      <c r="AN494" s="251"/>
      <c r="AO494" s="200"/>
    </row>
    <row r="495" spans="1:41" ht="39.950000000000003" customHeight="1" x14ac:dyDescent="0.2">
      <c r="A495" s="515"/>
      <c r="B495" s="518"/>
      <c r="C495" s="426">
        <v>30</v>
      </c>
      <c r="D495" s="429" t="s">
        <v>843</v>
      </c>
      <c r="E495" s="407">
        <v>37</v>
      </c>
      <c r="F495" s="432" t="s">
        <v>844</v>
      </c>
      <c r="G495" s="435" t="s">
        <v>845</v>
      </c>
      <c r="H495" s="438">
        <v>68</v>
      </c>
      <c r="I495" s="441" t="s">
        <v>846</v>
      </c>
      <c r="J495" s="492" t="s">
        <v>847</v>
      </c>
      <c r="K495" s="445">
        <v>0</v>
      </c>
      <c r="L495" s="421" t="s">
        <v>848</v>
      </c>
      <c r="M495" s="423">
        <v>0.2</v>
      </c>
      <c r="N495" s="14" t="s">
        <v>49</v>
      </c>
      <c r="O495" s="179">
        <v>1</v>
      </c>
      <c r="P495" s="96">
        <v>1</v>
      </c>
      <c r="Q495" s="96">
        <v>1</v>
      </c>
      <c r="R495" s="98">
        <v>1</v>
      </c>
      <c r="S495" s="144">
        <f>SUM(O495:O495)*M495</f>
        <v>0.2</v>
      </c>
      <c r="T495" s="145">
        <f>SUM(P495:P495)*M495</f>
        <v>0.2</v>
      </c>
      <c r="U495" s="145">
        <f>SUM(Q495:Q495)*M495</f>
        <v>0.2</v>
      </c>
      <c r="V495" s="145">
        <f>SUM(R495:R495)*M495</f>
        <v>0.2</v>
      </c>
      <c r="W495" s="185">
        <f t="shared" si="295"/>
        <v>0.2</v>
      </c>
      <c r="X495" s="294">
        <f>S496+S498+S500</f>
        <v>0</v>
      </c>
      <c r="Y495" s="296">
        <f t="shared" ref="Y495:AB495" si="321">T496+T498+T500</f>
        <v>0</v>
      </c>
      <c r="Z495" s="298">
        <f t="shared" si="321"/>
        <v>0</v>
      </c>
      <c r="AA495" s="291">
        <f t="shared" si="321"/>
        <v>0</v>
      </c>
      <c r="AB495" s="291">
        <f t="shared" si="321"/>
        <v>0</v>
      </c>
      <c r="AC495" s="507"/>
      <c r="AD495" s="289"/>
      <c r="AE495" s="277" t="str">
        <f t="shared" ref="AE495" si="322">+IF(O496&gt;O495,"SUPERADA",IF(O496=O495,"EQUILIBRADA",IF(O496&lt;O495,"PARA MEJORAR")))</f>
        <v>PARA MEJORAR</v>
      </c>
      <c r="AF495" s="277" t="str">
        <f>IF(COUNTIF(AE495:AE502,"PARA MEJORAR")&gt;=1,"PARA MEJORAR","BIEN")</f>
        <v>PARA MEJORAR</v>
      </c>
      <c r="AG495" s="304" t="str">
        <f>IF(COUNTIF(AF495:AF502,"PARA MEJORAR")&gt;=1,"PARA MEJORAR","BIEN")</f>
        <v>PARA MEJORAR</v>
      </c>
      <c r="AH495" s="305"/>
      <c r="AI495" s="505"/>
      <c r="AJ495" s="164"/>
      <c r="AK495" s="165"/>
      <c r="AL495" s="165"/>
      <c r="AM495" s="165"/>
      <c r="AN495" s="165"/>
      <c r="AO495" s="166"/>
    </row>
    <row r="496" spans="1:41" ht="39.950000000000003" customHeight="1" thickBot="1" x14ac:dyDescent="0.25">
      <c r="A496" s="515"/>
      <c r="B496" s="518"/>
      <c r="C496" s="427"/>
      <c r="D496" s="430"/>
      <c r="E496" s="408"/>
      <c r="F496" s="433"/>
      <c r="G496" s="436"/>
      <c r="H496" s="439"/>
      <c r="I496" s="442"/>
      <c r="J496" s="493"/>
      <c r="K496" s="446"/>
      <c r="L496" s="422"/>
      <c r="M496" s="386"/>
      <c r="N496" s="198" t="s">
        <v>53</v>
      </c>
      <c r="O496" s="24">
        <v>0</v>
      </c>
      <c r="P496" s="25">
        <v>0</v>
      </c>
      <c r="Q496" s="25">
        <v>0</v>
      </c>
      <c r="R496" s="56">
        <v>0</v>
      </c>
      <c r="S496" s="148">
        <f>SUM(O496:O496)*M495</f>
        <v>0</v>
      </c>
      <c r="T496" s="149">
        <f>SUM(P496:P496)*M495</f>
        <v>0</v>
      </c>
      <c r="U496" s="149">
        <f>SUM(Q496:Q496)*M495</f>
        <v>0</v>
      </c>
      <c r="V496" s="149">
        <f>SUM(R496:R496)*M495</f>
        <v>0</v>
      </c>
      <c r="W496" s="187">
        <f t="shared" si="295"/>
        <v>0</v>
      </c>
      <c r="X496" s="295"/>
      <c r="Y496" s="297"/>
      <c r="Z496" s="299"/>
      <c r="AA496" s="292"/>
      <c r="AB496" s="292"/>
      <c r="AC496" s="507"/>
      <c r="AD496" s="289"/>
      <c r="AE496" s="279"/>
      <c r="AF496" s="278"/>
      <c r="AG496" s="305"/>
      <c r="AH496" s="305"/>
      <c r="AI496" s="505"/>
      <c r="AJ496" s="167"/>
      <c r="AK496" s="245"/>
      <c r="AL496" s="245"/>
      <c r="AM496" s="245"/>
      <c r="AN496" s="245"/>
      <c r="AO496" s="168"/>
    </row>
    <row r="497" spans="1:41" ht="39.950000000000003" customHeight="1" x14ac:dyDescent="0.2">
      <c r="A497" s="515"/>
      <c r="B497" s="518"/>
      <c r="C497" s="427"/>
      <c r="D497" s="430"/>
      <c r="E497" s="408"/>
      <c r="F497" s="433"/>
      <c r="G497" s="436"/>
      <c r="H497" s="439"/>
      <c r="I497" s="442"/>
      <c r="J497" s="493"/>
      <c r="K497" s="446"/>
      <c r="L497" s="419" t="s">
        <v>849</v>
      </c>
      <c r="M497" s="386">
        <v>0.4</v>
      </c>
      <c r="N497" s="44" t="s">
        <v>49</v>
      </c>
      <c r="O497" s="180">
        <v>0.1</v>
      </c>
      <c r="P497" s="109">
        <v>0.2</v>
      </c>
      <c r="Q497" s="109">
        <v>0.4</v>
      </c>
      <c r="R497" s="111">
        <v>1</v>
      </c>
      <c r="S497" s="151">
        <f t="shared" ref="S497" si="323">SUM(O497:O497)*M497</f>
        <v>4.0000000000000008E-2</v>
      </c>
      <c r="T497" s="152">
        <f t="shared" ref="T497" si="324">SUM(P497:P497)*M497</f>
        <v>8.0000000000000016E-2</v>
      </c>
      <c r="U497" s="152">
        <f t="shared" ref="U497" si="325">SUM(Q497:Q497)*M497</f>
        <v>0.16000000000000003</v>
      </c>
      <c r="V497" s="152">
        <f t="shared" ref="V497" si="326">SUM(R497:R497)*M497</f>
        <v>0.4</v>
      </c>
      <c r="W497" s="191">
        <f t="shared" si="295"/>
        <v>0.4</v>
      </c>
      <c r="X497" s="295"/>
      <c r="Y497" s="297"/>
      <c r="Z497" s="299"/>
      <c r="AA497" s="292"/>
      <c r="AB497" s="292"/>
      <c r="AC497" s="507"/>
      <c r="AD497" s="289"/>
      <c r="AE497" s="277" t="str">
        <f t="shared" ref="AE497" si="327">+IF(O498&gt;O497,"SUPERADA",IF(O498=O497,"EQUILIBRADA",IF(O498&lt;O497,"PARA MEJORAR")))</f>
        <v>PARA MEJORAR</v>
      </c>
      <c r="AF497" s="278"/>
      <c r="AG497" s="305"/>
      <c r="AH497" s="305"/>
      <c r="AI497" s="505"/>
      <c r="AJ497" s="167"/>
      <c r="AK497" s="245"/>
      <c r="AL497" s="245"/>
      <c r="AM497" s="245"/>
      <c r="AN497" s="245"/>
      <c r="AO497" s="168"/>
    </row>
    <row r="498" spans="1:41" ht="39.950000000000003" customHeight="1" thickBot="1" x14ac:dyDescent="0.25">
      <c r="A498" s="515"/>
      <c r="B498" s="518"/>
      <c r="C498" s="427"/>
      <c r="D498" s="430"/>
      <c r="E498" s="408"/>
      <c r="F498" s="433"/>
      <c r="G498" s="436"/>
      <c r="H498" s="439"/>
      <c r="I498" s="442"/>
      <c r="J498" s="493"/>
      <c r="K498" s="446"/>
      <c r="L498" s="422"/>
      <c r="M498" s="386"/>
      <c r="N498" s="198" t="s">
        <v>53</v>
      </c>
      <c r="O498" s="24">
        <v>0</v>
      </c>
      <c r="P498" s="25">
        <v>0</v>
      </c>
      <c r="Q498" s="25">
        <v>0</v>
      </c>
      <c r="R498" s="56">
        <v>0</v>
      </c>
      <c r="S498" s="148">
        <f t="shared" ref="S498" si="328">SUM(O498:O498)*M497</f>
        <v>0</v>
      </c>
      <c r="T498" s="149">
        <f t="shared" ref="T498" si="329">SUM(P498:P498)*M497</f>
        <v>0</v>
      </c>
      <c r="U498" s="149">
        <f t="shared" ref="U498" si="330">SUM(Q498:Q498)*M497</f>
        <v>0</v>
      </c>
      <c r="V498" s="149">
        <f t="shared" ref="V498" si="331">SUM(R498:R498)*M497</f>
        <v>0</v>
      </c>
      <c r="W498" s="187">
        <f t="shared" si="295"/>
        <v>0</v>
      </c>
      <c r="X498" s="295"/>
      <c r="Y498" s="297"/>
      <c r="Z498" s="299"/>
      <c r="AA498" s="292"/>
      <c r="AB498" s="292"/>
      <c r="AC498" s="507"/>
      <c r="AD498" s="289"/>
      <c r="AE498" s="279"/>
      <c r="AF498" s="278"/>
      <c r="AG498" s="305"/>
      <c r="AH498" s="305"/>
      <c r="AI498" s="505"/>
      <c r="AJ498" s="167"/>
      <c r="AK498" s="245"/>
      <c r="AL498" s="245"/>
      <c r="AM498" s="245"/>
      <c r="AN498" s="245"/>
      <c r="AO498" s="168"/>
    </row>
    <row r="499" spans="1:41" ht="39.950000000000003" customHeight="1" x14ac:dyDescent="0.2">
      <c r="A499" s="515"/>
      <c r="B499" s="518"/>
      <c r="C499" s="427"/>
      <c r="D499" s="430"/>
      <c r="E499" s="408"/>
      <c r="F499" s="433"/>
      <c r="G499" s="436"/>
      <c r="H499" s="439"/>
      <c r="I499" s="442"/>
      <c r="J499" s="493"/>
      <c r="K499" s="446"/>
      <c r="L499" s="419" t="s">
        <v>850</v>
      </c>
      <c r="M499" s="386">
        <v>0.4</v>
      </c>
      <c r="N499" s="44" t="s">
        <v>49</v>
      </c>
      <c r="O499" s="180">
        <v>0</v>
      </c>
      <c r="P499" s="109">
        <v>0.4</v>
      </c>
      <c r="Q499" s="109">
        <v>0.6</v>
      </c>
      <c r="R499" s="111">
        <v>1</v>
      </c>
      <c r="S499" s="151">
        <f t="shared" ref="S499" si="332">SUM(O499:O499)*M499</f>
        <v>0</v>
      </c>
      <c r="T499" s="152">
        <f t="shared" ref="T499" si="333">SUM(P499:P499)*M499</f>
        <v>0.16000000000000003</v>
      </c>
      <c r="U499" s="152">
        <f t="shared" ref="U499" si="334">SUM(Q499:Q499)*M499</f>
        <v>0.24</v>
      </c>
      <c r="V499" s="152">
        <f t="shared" ref="V499" si="335">SUM(R499:R499)*M499</f>
        <v>0.4</v>
      </c>
      <c r="W499" s="191">
        <f t="shared" si="295"/>
        <v>0.4</v>
      </c>
      <c r="X499" s="295"/>
      <c r="Y499" s="297"/>
      <c r="Z499" s="299"/>
      <c r="AA499" s="292"/>
      <c r="AB499" s="292"/>
      <c r="AC499" s="507"/>
      <c r="AD499" s="289"/>
      <c r="AE499" s="277" t="str">
        <f t="shared" ref="AE499" si="336">+IF(O500&gt;O499,"SUPERADA",IF(O500=O499,"EQUILIBRADA",IF(O500&lt;O499,"PARA MEJORAR")))</f>
        <v>EQUILIBRADA</v>
      </c>
      <c r="AF499" s="278"/>
      <c r="AG499" s="305"/>
      <c r="AH499" s="305"/>
      <c r="AI499" s="505"/>
      <c r="AJ499" s="167"/>
      <c r="AK499" s="245"/>
      <c r="AL499" s="245"/>
      <c r="AM499" s="245"/>
      <c r="AN499" s="245"/>
      <c r="AO499" s="168"/>
    </row>
    <row r="500" spans="1:41" ht="39.950000000000003" customHeight="1" thickBot="1" x14ac:dyDescent="0.25">
      <c r="A500" s="515"/>
      <c r="B500" s="518"/>
      <c r="C500" s="427"/>
      <c r="D500" s="430"/>
      <c r="E500" s="408"/>
      <c r="F500" s="433"/>
      <c r="G500" s="436"/>
      <c r="H500" s="439"/>
      <c r="I500" s="442"/>
      <c r="J500" s="493"/>
      <c r="K500" s="446"/>
      <c r="L500" s="487"/>
      <c r="M500" s="466"/>
      <c r="N500" s="198" t="s">
        <v>53</v>
      </c>
      <c r="O500" s="201">
        <v>0</v>
      </c>
      <c r="P500" s="137">
        <v>0</v>
      </c>
      <c r="Q500" s="137">
        <v>0</v>
      </c>
      <c r="R500" s="138">
        <v>0</v>
      </c>
      <c r="S500" s="202">
        <f t="shared" ref="S500" si="337">SUM(O500:O500)*M499</f>
        <v>0</v>
      </c>
      <c r="T500" s="203">
        <f t="shared" ref="T500" si="338">SUM(P500:P500)*M499</f>
        <v>0</v>
      </c>
      <c r="U500" s="203">
        <f t="shared" ref="U500" si="339">SUM(Q500:Q500)*M499</f>
        <v>0</v>
      </c>
      <c r="V500" s="203">
        <f t="shared" ref="V500" si="340">SUM(R500:R500)*M499</f>
        <v>0</v>
      </c>
      <c r="W500" s="204">
        <f t="shared" si="295"/>
        <v>0</v>
      </c>
      <c r="X500" s="295"/>
      <c r="Y500" s="297"/>
      <c r="Z500" s="299"/>
      <c r="AA500" s="292"/>
      <c r="AB500" s="292"/>
      <c r="AC500" s="507"/>
      <c r="AD500" s="289"/>
      <c r="AE500" s="279"/>
      <c r="AF500" s="278"/>
      <c r="AG500" s="305"/>
      <c r="AH500" s="305"/>
      <c r="AI500" s="505"/>
      <c r="AJ500" s="167"/>
      <c r="AK500" s="245"/>
      <c r="AL500" s="245"/>
      <c r="AM500" s="245"/>
      <c r="AN500" s="245"/>
      <c r="AO500" s="168"/>
    </row>
    <row r="501" spans="1:41" ht="39.950000000000003" customHeight="1" x14ac:dyDescent="0.2">
      <c r="A501" s="515"/>
      <c r="B501" s="518"/>
      <c r="C501" s="427"/>
      <c r="D501" s="430"/>
      <c r="E501" s="408"/>
      <c r="F501" s="433"/>
      <c r="G501" s="448" t="s">
        <v>851</v>
      </c>
      <c r="H501" s="438">
        <v>69</v>
      </c>
      <c r="I501" s="492" t="s">
        <v>852</v>
      </c>
      <c r="J501" s="492" t="s">
        <v>853</v>
      </c>
      <c r="K501" s="445">
        <v>0</v>
      </c>
      <c r="L501" s="421" t="s">
        <v>854</v>
      </c>
      <c r="M501" s="423">
        <v>1</v>
      </c>
      <c r="N501" s="14" t="s">
        <v>49</v>
      </c>
      <c r="O501" s="179">
        <v>0.1</v>
      </c>
      <c r="P501" s="96">
        <v>0.5</v>
      </c>
      <c r="Q501" s="96">
        <v>0.7</v>
      </c>
      <c r="R501" s="98">
        <v>1</v>
      </c>
      <c r="S501" s="144">
        <f t="shared" ref="S501" si="341">SUM(O501:O501)*M501</f>
        <v>0.1</v>
      </c>
      <c r="T501" s="145">
        <f t="shared" ref="T501" si="342">SUM(P501:P501)*M501</f>
        <v>0.5</v>
      </c>
      <c r="U501" s="145">
        <f t="shared" ref="U501" si="343">SUM(Q501:Q501)*M501</f>
        <v>0.7</v>
      </c>
      <c r="V501" s="145">
        <f t="shared" ref="V501" si="344">SUM(R501:R501)*M501</f>
        <v>1</v>
      </c>
      <c r="W501" s="185">
        <f t="shared" si="295"/>
        <v>1</v>
      </c>
      <c r="X501" s="294">
        <f>S502</f>
        <v>0</v>
      </c>
      <c r="Y501" s="296">
        <f t="shared" ref="Y501:AB501" si="345">T502</f>
        <v>0</v>
      </c>
      <c r="Z501" s="298">
        <f t="shared" si="345"/>
        <v>0</v>
      </c>
      <c r="AA501" s="296">
        <f t="shared" si="345"/>
        <v>0</v>
      </c>
      <c r="AB501" s="387">
        <f t="shared" si="345"/>
        <v>0</v>
      </c>
      <c r="AC501" s="508"/>
      <c r="AD501" s="289"/>
      <c r="AE501" s="277" t="str">
        <f t="shared" ref="AE501" si="346">+IF(O502&gt;O501,"SUPERADA",IF(O502=O501,"EQUILIBRADA",IF(O502&lt;O501,"PARA MEJORAR")))</f>
        <v>PARA MEJORAR</v>
      </c>
      <c r="AF501" s="278"/>
      <c r="AG501" s="305"/>
      <c r="AH501" s="305"/>
      <c r="AI501" s="505"/>
      <c r="AJ501" s="167"/>
      <c r="AK501" s="245"/>
      <c r="AL501" s="245"/>
      <c r="AM501" s="245"/>
      <c r="AN501" s="245"/>
      <c r="AO501" s="168"/>
    </row>
    <row r="502" spans="1:41" ht="39.950000000000003" customHeight="1" thickBot="1" x14ac:dyDescent="0.25">
      <c r="A502" s="515"/>
      <c r="B502" s="518"/>
      <c r="C502" s="428"/>
      <c r="D502" s="431"/>
      <c r="E502" s="409"/>
      <c r="F502" s="434"/>
      <c r="G502" s="450"/>
      <c r="H502" s="440"/>
      <c r="I502" s="494"/>
      <c r="J502" s="494"/>
      <c r="K502" s="447"/>
      <c r="L502" s="424"/>
      <c r="M502" s="425"/>
      <c r="N502" s="154" t="s">
        <v>53</v>
      </c>
      <c r="O502" s="46">
        <v>0</v>
      </c>
      <c r="P502" s="47">
        <v>0</v>
      </c>
      <c r="Q502" s="47">
        <v>0</v>
      </c>
      <c r="R502" s="59">
        <v>0</v>
      </c>
      <c r="S502" s="161">
        <f t="shared" ref="S502" si="347">SUM(O502:O502)*M501</f>
        <v>0</v>
      </c>
      <c r="T502" s="162">
        <f t="shared" ref="T502" si="348">SUM(P502:P502)*M501</f>
        <v>0</v>
      </c>
      <c r="U502" s="162">
        <f t="shared" ref="U502" si="349">SUM(Q502:Q502)*M501</f>
        <v>0</v>
      </c>
      <c r="V502" s="162">
        <f t="shared" ref="V502" si="350">SUM(R502:R502)*M501</f>
        <v>0</v>
      </c>
      <c r="W502" s="193">
        <f t="shared" si="295"/>
        <v>0</v>
      </c>
      <c r="X502" s="295"/>
      <c r="Y502" s="297"/>
      <c r="Z502" s="299"/>
      <c r="AA502" s="297"/>
      <c r="AB502" s="388"/>
      <c r="AC502" s="508"/>
      <c r="AD502" s="289"/>
      <c r="AE502" s="279"/>
      <c r="AF502" s="279"/>
      <c r="AG502" s="384"/>
      <c r="AH502" s="305"/>
      <c r="AI502" s="505"/>
      <c r="AJ502" s="167"/>
      <c r="AK502" s="245"/>
      <c r="AL502" s="245"/>
      <c r="AM502" s="245"/>
      <c r="AN502" s="245"/>
      <c r="AO502" s="168"/>
    </row>
    <row r="503" spans="1:41" ht="39.950000000000003" customHeight="1" x14ac:dyDescent="0.2">
      <c r="A503" s="515"/>
      <c r="B503" s="518"/>
      <c r="C503" s="426">
        <v>31</v>
      </c>
      <c r="D503" s="430" t="s">
        <v>855</v>
      </c>
      <c r="E503" s="408">
        <v>38</v>
      </c>
      <c r="F503" s="411" t="s">
        <v>856</v>
      </c>
      <c r="G503" s="435" t="s">
        <v>857</v>
      </c>
      <c r="H503" s="438">
        <v>70</v>
      </c>
      <c r="I503" s="441" t="s">
        <v>858</v>
      </c>
      <c r="J503" s="441" t="s">
        <v>859</v>
      </c>
      <c r="K503" s="445">
        <v>0</v>
      </c>
      <c r="L503" s="486" t="s">
        <v>860</v>
      </c>
      <c r="M503" s="423">
        <v>0.1</v>
      </c>
      <c r="N503" s="14" t="s">
        <v>49</v>
      </c>
      <c r="O503" s="179">
        <v>1</v>
      </c>
      <c r="P503" s="96">
        <v>1</v>
      </c>
      <c r="Q503" s="96">
        <v>1</v>
      </c>
      <c r="R503" s="98">
        <v>1</v>
      </c>
      <c r="S503" s="144">
        <f>SUM(O503:O503)*M503</f>
        <v>0.1</v>
      </c>
      <c r="T503" s="145">
        <f>SUM(P503:P503)*M503</f>
        <v>0.1</v>
      </c>
      <c r="U503" s="145">
        <f>SUM(Q503:Q503)*M503</f>
        <v>0.1</v>
      </c>
      <c r="V503" s="145">
        <f>SUM(R503:R503)*M503</f>
        <v>0.1</v>
      </c>
      <c r="W503" s="185">
        <f t="shared" si="295"/>
        <v>0.1</v>
      </c>
      <c r="X503" s="294">
        <f>S504+S506+S508+S510</f>
        <v>0</v>
      </c>
      <c r="Y503" s="296">
        <f t="shared" ref="Y503:AB503" si="351">T504+T506+T508+T510</f>
        <v>0</v>
      </c>
      <c r="Z503" s="298">
        <f t="shared" si="351"/>
        <v>0</v>
      </c>
      <c r="AA503" s="296">
        <f t="shared" si="351"/>
        <v>0</v>
      </c>
      <c r="AB503" s="480">
        <f t="shared" si="351"/>
        <v>0</v>
      </c>
      <c r="AC503" s="508"/>
      <c r="AD503" s="289"/>
      <c r="AE503" s="277" t="str">
        <f t="shared" ref="AE503" si="352">+IF(O504&gt;O503,"SUPERADA",IF(O504=O503,"EQUILIBRADA",IF(O504&lt;O503,"PARA MEJORAR")))</f>
        <v>PARA MEJORAR</v>
      </c>
      <c r="AF503" s="277" t="str">
        <f>IF(COUNTIF(AE503:AE510,"PARA MEJORAR")&gt;=1,"PARA MEJORAR","BIEN")</f>
        <v>PARA MEJORAR</v>
      </c>
      <c r="AG503" s="304" t="str">
        <f>IF(COUNTIF(AF503:AF510,"PARA MEJORAR")&gt;=1,"PARA MEJORAR","BIEN")</f>
        <v>PARA MEJORAR</v>
      </c>
      <c r="AH503" s="305"/>
      <c r="AI503" s="505"/>
      <c r="AJ503" s="164"/>
      <c r="AK503" s="165"/>
      <c r="AL503" s="165"/>
      <c r="AM503" s="165"/>
      <c r="AN503" s="165"/>
      <c r="AO503" s="166"/>
    </row>
    <row r="504" spans="1:41" ht="39.950000000000003" customHeight="1" thickBot="1" x14ac:dyDescent="0.25">
      <c r="A504" s="515"/>
      <c r="B504" s="518"/>
      <c r="C504" s="427"/>
      <c r="D504" s="430"/>
      <c r="E504" s="408"/>
      <c r="F504" s="411"/>
      <c r="G504" s="436"/>
      <c r="H504" s="439"/>
      <c r="I504" s="442"/>
      <c r="J504" s="442"/>
      <c r="K504" s="446"/>
      <c r="L504" s="484"/>
      <c r="M504" s="386"/>
      <c r="N504" s="198" t="s">
        <v>53</v>
      </c>
      <c r="O504" s="24">
        <v>0</v>
      </c>
      <c r="P504" s="25">
        <v>0</v>
      </c>
      <c r="Q504" s="25">
        <v>0</v>
      </c>
      <c r="R504" s="56">
        <v>0</v>
      </c>
      <c r="S504" s="148">
        <f>SUM(O504:O504)*M503</f>
        <v>0</v>
      </c>
      <c r="T504" s="149">
        <f>SUM(P504:P504)*M503</f>
        <v>0</v>
      </c>
      <c r="U504" s="149">
        <f>SUM(Q504:Q504)*M503</f>
        <v>0</v>
      </c>
      <c r="V504" s="149">
        <f>SUM(R504:R504)*M503</f>
        <v>0</v>
      </c>
      <c r="W504" s="187">
        <f t="shared" si="295"/>
        <v>0</v>
      </c>
      <c r="X504" s="295"/>
      <c r="Y504" s="297"/>
      <c r="Z504" s="299"/>
      <c r="AA504" s="297"/>
      <c r="AB504" s="481"/>
      <c r="AC504" s="508"/>
      <c r="AD504" s="289"/>
      <c r="AE504" s="279"/>
      <c r="AF504" s="278"/>
      <c r="AG504" s="305"/>
      <c r="AH504" s="305"/>
      <c r="AI504" s="505"/>
      <c r="AJ504" s="167"/>
      <c r="AK504" s="245"/>
      <c r="AL504" s="245"/>
      <c r="AM504" s="245"/>
      <c r="AN504" s="245"/>
      <c r="AO504" s="168"/>
    </row>
    <row r="505" spans="1:41" ht="39.950000000000003" customHeight="1" x14ac:dyDescent="0.2">
      <c r="A505" s="515"/>
      <c r="B505" s="518"/>
      <c r="C505" s="427"/>
      <c r="D505" s="430"/>
      <c r="E505" s="408"/>
      <c r="F505" s="411"/>
      <c r="G505" s="436"/>
      <c r="H505" s="439"/>
      <c r="I505" s="442"/>
      <c r="J505" s="442"/>
      <c r="K505" s="446"/>
      <c r="L505" s="483" t="s">
        <v>861</v>
      </c>
      <c r="M505" s="386">
        <v>0.2</v>
      </c>
      <c r="N505" s="44" t="s">
        <v>49</v>
      </c>
      <c r="O505" s="180">
        <v>1</v>
      </c>
      <c r="P505" s="109">
        <v>1</v>
      </c>
      <c r="Q505" s="109">
        <v>1</v>
      </c>
      <c r="R505" s="111">
        <v>1</v>
      </c>
      <c r="S505" s="151">
        <f>SUM(O505:O505)*M505</f>
        <v>0.2</v>
      </c>
      <c r="T505" s="152">
        <f>SUM(P505:P505)*M505</f>
        <v>0.2</v>
      </c>
      <c r="U505" s="152">
        <f>SUM(Q505:Q505)*M505</f>
        <v>0.2</v>
      </c>
      <c r="V505" s="152">
        <f>SUM(R505:R505)*M505</f>
        <v>0.2</v>
      </c>
      <c r="W505" s="191">
        <f t="shared" si="295"/>
        <v>0.2</v>
      </c>
      <c r="X505" s="295"/>
      <c r="Y505" s="297"/>
      <c r="Z505" s="299"/>
      <c r="AA505" s="297"/>
      <c r="AB505" s="481"/>
      <c r="AC505" s="508"/>
      <c r="AD505" s="289"/>
      <c r="AE505" s="277" t="str">
        <f t="shared" ref="AE505" si="353">+IF(O506&gt;O505,"SUPERADA",IF(O506=O505,"EQUILIBRADA",IF(O506&lt;O505,"PARA MEJORAR")))</f>
        <v>PARA MEJORAR</v>
      </c>
      <c r="AF505" s="278"/>
      <c r="AG505" s="305"/>
      <c r="AH505" s="305"/>
      <c r="AI505" s="505"/>
      <c r="AJ505" s="167"/>
      <c r="AK505" s="245"/>
      <c r="AL505" s="245"/>
      <c r="AM505" s="245"/>
      <c r="AN505" s="245"/>
      <c r="AO505" s="168"/>
    </row>
    <row r="506" spans="1:41" ht="39.950000000000003" customHeight="1" thickBot="1" x14ac:dyDescent="0.25">
      <c r="A506" s="515"/>
      <c r="B506" s="518"/>
      <c r="C506" s="427"/>
      <c r="D506" s="430"/>
      <c r="E506" s="408"/>
      <c r="F506" s="411"/>
      <c r="G506" s="436"/>
      <c r="H506" s="439"/>
      <c r="I506" s="442"/>
      <c r="J506" s="442"/>
      <c r="K506" s="446"/>
      <c r="L506" s="484"/>
      <c r="M506" s="386"/>
      <c r="N506" s="198" t="s">
        <v>53</v>
      </c>
      <c r="O506" s="24">
        <v>0</v>
      </c>
      <c r="P506" s="25">
        <v>0</v>
      </c>
      <c r="Q506" s="25">
        <v>0</v>
      </c>
      <c r="R506" s="56">
        <v>0</v>
      </c>
      <c r="S506" s="148">
        <f>SUM(O506:O506)*M505</f>
        <v>0</v>
      </c>
      <c r="T506" s="149">
        <f>SUM(P506:P506)*M505</f>
        <v>0</v>
      </c>
      <c r="U506" s="149">
        <f>SUM(Q506:Q506)*M505</f>
        <v>0</v>
      </c>
      <c r="V506" s="149">
        <f>SUM(R506:R506)*M505</f>
        <v>0</v>
      </c>
      <c r="W506" s="187">
        <f t="shared" si="295"/>
        <v>0</v>
      </c>
      <c r="X506" s="295"/>
      <c r="Y506" s="297"/>
      <c r="Z506" s="299"/>
      <c r="AA506" s="297"/>
      <c r="AB506" s="481"/>
      <c r="AC506" s="508"/>
      <c r="AD506" s="289"/>
      <c r="AE506" s="279"/>
      <c r="AF506" s="278"/>
      <c r="AG506" s="305"/>
      <c r="AH506" s="305"/>
      <c r="AI506" s="505"/>
      <c r="AJ506" s="167"/>
      <c r="AK506" s="245"/>
      <c r="AL506" s="245"/>
      <c r="AM506" s="245"/>
      <c r="AN506" s="245"/>
      <c r="AO506" s="168"/>
    </row>
    <row r="507" spans="1:41" ht="39.950000000000003" customHeight="1" x14ac:dyDescent="0.2">
      <c r="A507" s="515"/>
      <c r="B507" s="518"/>
      <c r="C507" s="427"/>
      <c r="D507" s="430"/>
      <c r="E507" s="408"/>
      <c r="F507" s="411"/>
      <c r="G507" s="436"/>
      <c r="H507" s="439"/>
      <c r="I507" s="442"/>
      <c r="J507" s="442"/>
      <c r="K507" s="446"/>
      <c r="L507" s="483" t="s">
        <v>862</v>
      </c>
      <c r="M507" s="386">
        <v>0.35</v>
      </c>
      <c r="N507" s="44" t="s">
        <v>49</v>
      </c>
      <c r="O507" s="180">
        <v>0</v>
      </c>
      <c r="P507" s="109">
        <v>1</v>
      </c>
      <c r="Q507" s="109">
        <v>1</v>
      </c>
      <c r="R507" s="111">
        <v>1</v>
      </c>
      <c r="S507" s="151">
        <f t="shared" ref="S507" si="354">SUM(O507:O507)*M507</f>
        <v>0</v>
      </c>
      <c r="T507" s="152">
        <f t="shared" ref="T507" si="355">SUM(P507:P507)*M507</f>
        <v>0.35</v>
      </c>
      <c r="U507" s="152">
        <f t="shared" ref="U507" si="356">SUM(Q507:Q507)*M507</f>
        <v>0.35</v>
      </c>
      <c r="V507" s="152">
        <f t="shared" ref="V507" si="357">SUM(R507:R507)*M507</f>
        <v>0.35</v>
      </c>
      <c r="W507" s="191">
        <f t="shared" si="295"/>
        <v>0.35</v>
      </c>
      <c r="X507" s="295"/>
      <c r="Y507" s="297"/>
      <c r="Z507" s="299"/>
      <c r="AA507" s="297"/>
      <c r="AB507" s="481"/>
      <c r="AC507" s="508"/>
      <c r="AD507" s="289"/>
      <c r="AE507" s="277" t="str">
        <f t="shared" ref="AE507" si="358">+IF(O508&gt;O507,"SUPERADA",IF(O508=O507,"EQUILIBRADA",IF(O508&lt;O507,"PARA MEJORAR")))</f>
        <v>EQUILIBRADA</v>
      </c>
      <c r="AF507" s="278"/>
      <c r="AG507" s="305"/>
      <c r="AH507" s="305"/>
      <c r="AI507" s="505"/>
      <c r="AJ507" s="167"/>
      <c r="AK507" s="245"/>
      <c r="AL507" s="245"/>
      <c r="AM507" s="245"/>
      <c r="AN507" s="245"/>
      <c r="AO507" s="168"/>
    </row>
    <row r="508" spans="1:41" ht="39.950000000000003" customHeight="1" thickBot="1" x14ac:dyDescent="0.25">
      <c r="A508" s="515"/>
      <c r="B508" s="518"/>
      <c r="C508" s="427"/>
      <c r="D508" s="430"/>
      <c r="E508" s="408"/>
      <c r="F508" s="411"/>
      <c r="G508" s="436"/>
      <c r="H508" s="439"/>
      <c r="I508" s="442"/>
      <c r="J508" s="442"/>
      <c r="K508" s="446"/>
      <c r="L508" s="484"/>
      <c r="M508" s="386"/>
      <c r="N508" s="198" t="s">
        <v>53</v>
      </c>
      <c r="O508" s="24">
        <v>0</v>
      </c>
      <c r="P508" s="25">
        <v>0</v>
      </c>
      <c r="Q508" s="25">
        <v>0</v>
      </c>
      <c r="R508" s="56">
        <v>0</v>
      </c>
      <c r="S508" s="148">
        <f t="shared" ref="S508" si="359">SUM(O508:O508)*M507</f>
        <v>0</v>
      </c>
      <c r="T508" s="149">
        <f t="shared" ref="T508" si="360">SUM(P508:P508)*M507</f>
        <v>0</v>
      </c>
      <c r="U508" s="149">
        <f t="shared" ref="U508" si="361">SUM(Q508:Q508)*M507</f>
        <v>0</v>
      </c>
      <c r="V508" s="149">
        <f t="shared" ref="V508" si="362">SUM(R508:R508)*M507</f>
        <v>0</v>
      </c>
      <c r="W508" s="187">
        <f t="shared" si="295"/>
        <v>0</v>
      </c>
      <c r="X508" s="295"/>
      <c r="Y508" s="297"/>
      <c r="Z508" s="299"/>
      <c r="AA508" s="297"/>
      <c r="AB508" s="481"/>
      <c r="AC508" s="508"/>
      <c r="AD508" s="289"/>
      <c r="AE508" s="279"/>
      <c r="AF508" s="278"/>
      <c r="AG508" s="305"/>
      <c r="AH508" s="305"/>
      <c r="AI508" s="505"/>
      <c r="AJ508" s="167"/>
      <c r="AK508" s="245"/>
      <c r="AL508" s="245"/>
      <c r="AM508" s="245"/>
      <c r="AN508" s="245"/>
      <c r="AO508" s="168"/>
    </row>
    <row r="509" spans="1:41" ht="39.950000000000003" customHeight="1" x14ac:dyDescent="0.2">
      <c r="A509" s="515"/>
      <c r="B509" s="518"/>
      <c r="C509" s="427"/>
      <c r="D509" s="430"/>
      <c r="E509" s="408"/>
      <c r="F509" s="411"/>
      <c r="G509" s="436"/>
      <c r="H509" s="439"/>
      <c r="I509" s="442"/>
      <c r="J509" s="442"/>
      <c r="K509" s="446"/>
      <c r="L509" s="483" t="s">
        <v>863</v>
      </c>
      <c r="M509" s="386">
        <v>0.35</v>
      </c>
      <c r="N509" s="44" t="s">
        <v>49</v>
      </c>
      <c r="O509" s="180">
        <v>0</v>
      </c>
      <c r="P509" s="109">
        <v>0</v>
      </c>
      <c r="Q509" s="109">
        <v>1</v>
      </c>
      <c r="R509" s="111">
        <v>1</v>
      </c>
      <c r="S509" s="151">
        <f t="shared" ref="S509" si="363">SUM(O509:O509)*M509</f>
        <v>0</v>
      </c>
      <c r="T509" s="152">
        <f t="shared" ref="T509" si="364">SUM(P509:P509)*M509</f>
        <v>0</v>
      </c>
      <c r="U509" s="152">
        <f t="shared" ref="U509" si="365">SUM(Q509:Q509)*M509</f>
        <v>0.35</v>
      </c>
      <c r="V509" s="152">
        <f t="shared" ref="V509" si="366">SUM(R509:R509)*M509</f>
        <v>0.35</v>
      </c>
      <c r="W509" s="191">
        <f t="shared" si="295"/>
        <v>0.35</v>
      </c>
      <c r="X509" s="295"/>
      <c r="Y509" s="297"/>
      <c r="Z509" s="299"/>
      <c r="AA509" s="297"/>
      <c r="AB509" s="481"/>
      <c r="AC509" s="508"/>
      <c r="AD509" s="289"/>
      <c r="AE509" s="277" t="str">
        <f t="shared" ref="AE509" si="367">+IF(O510&gt;O509,"SUPERADA",IF(O510=O509,"EQUILIBRADA",IF(O510&lt;O509,"PARA MEJORAR")))</f>
        <v>EQUILIBRADA</v>
      </c>
      <c r="AF509" s="278"/>
      <c r="AG509" s="305"/>
      <c r="AH509" s="305"/>
      <c r="AI509" s="505"/>
      <c r="AJ509" s="167"/>
      <c r="AK509" s="245"/>
      <c r="AL509" s="245"/>
      <c r="AM509" s="245"/>
      <c r="AN509" s="245"/>
      <c r="AO509" s="168"/>
    </row>
    <row r="510" spans="1:41" ht="39.950000000000003" customHeight="1" thickBot="1" x14ac:dyDescent="0.25">
      <c r="A510" s="515"/>
      <c r="B510" s="518"/>
      <c r="C510" s="427"/>
      <c r="D510" s="430"/>
      <c r="E510" s="408"/>
      <c r="F510" s="411"/>
      <c r="G510" s="436"/>
      <c r="H510" s="439"/>
      <c r="I510" s="442"/>
      <c r="J510" s="442"/>
      <c r="K510" s="446"/>
      <c r="L510" s="485"/>
      <c r="M510" s="466"/>
      <c r="N510" s="198" t="s">
        <v>53</v>
      </c>
      <c r="O510" s="46">
        <v>0</v>
      </c>
      <c r="P510" s="47">
        <v>0</v>
      </c>
      <c r="Q510" s="47">
        <v>0</v>
      </c>
      <c r="R510" s="59">
        <v>0</v>
      </c>
      <c r="S510" s="161">
        <f t="shared" ref="S510" si="368">SUM(O510:O510)*M509</f>
        <v>0</v>
      </c>
      <c r="T510" s="162">
        <f t="shared" ref="T510" si="369">SUM(P510:P510)*M509</f>
        <v>0</v>
      </c>
      <c r="U510" s="162">
        <f t="shared" ref="U510" si="370">SUM(Q510:Q510)*M509</f>
        <v>0</v>
      </c>
      <c r="V510" s="162">
        <f t="shared" ref="V510" si="371">SUM(R510:R510)*M509</f>
        <v>0</v>
      </c>
      <c r="W510" s="193">
        <f t="shared" si="295"/>
        <v>0</v>
      </c>
      <c r="X510" s="295"/>
      <c r="Y510" s="297"/>
      <c r="Z510" s="299"/>
      <c r="AA510" s="297"/>
      <c r="AB510" s="481"/>
      <c r="AC510" s="508"/>
      <c r="AD510" s="290"/>
      <c r="AE510" s="279"/>
      <c r="AF510" s="278"/>
      <c r="AG510" s="305"/>
      <c r="AH510" s="305"/>
      <c r="AI510" s="505"/>
      <c r="AJ510" s="167"/>
      <c r="AK510" s="245"/>
      <c r="AL510" s="245"/>
      <c r="AM510" s="245"/>
      <c r="AN510" s="245"/>
      <c r="AO510" s="168"/>
    </row>
    <row r="511" spans="1:41" ht="39.950000000000003" customHeight="1" x14ac:dyDescent="0.2">
      <c r="A511" s="515"/>
      <c r="B511" s="518"/>
      <c r="C511" s="427"/>
      <c r="D511" s="430"/>
      <c r="E511" s="408"/>
      <c r="F511" s="411"/>
      <c r="G511" s="448" t="s">
        <v>864</v>
      </c>
      <c r="H511" s="489">
        <v>71</v>
      </c>
      <c r="I511" s="454" t="s">
        <v>904</v>
      </c>
      <c r="J511" s="454" t="s">
        <v>865</v>
      </c>
      <c r="K511" s="457">
        <v>0</v>
      </c>
      <c r="L511" s="467" t="s">
        <v>866</v>
      </c>
      <c r="M511" s="423">
        <v>0.2</v>
      </c>
      <c r="N511" s="14" t="s">
        <v>49</v>
      </c>
      <c r="O511" s="179">
        <v>1</v>
      </c>
      <c r="P511" s="96">
        <v>1</v>
      </c>
      <c r="Q511" s="96">
        <v>1</v>
      </c>
      <c r="R511" s="98">
        <v>1</v>
      </c>
      <c r="S511" s="144">
        <f>SUM(O511:O511)*M511</f>
        <v>0.2</v>
      </c>
      <c r="T511" s="145">
        <f>SUM(P511:P511)*M511</f>
        <v>0.2</v>
      </c>
      <c r="U511" s="145">
        <f>SUM(Q511:Q511)*M511</f>
        <v>0.2</v>
      </c>
      <c r="V511" s="145">
        <f>SUM(R511:R511)*M511</f>
        <v>0.2</v>
      </c>
      <c r="W511" s="185">
        <f>MAX(S511:V511)</f>
        <v>0.2</v>
      </c>
      <c r="X511" s="294">
        <f>S512+S514+S516+S518</f>
        <v>0</v>
      </c>
      <c r="Y511" s="296">
        <f t="shared" ref="Y511:AB511" si="372">T512+T514+T516+T518</f>
        <v>0</v>
      </c>
      <c r="Z511" s="298">
        <f t="shared" si="372"/>
        <v>0</v>
      </c>
      <c r="AA511" s="291">
        <f t="shared" si="372"/>
        <v>0</v>
      </c>
      <c r="AB511" s="480">
        <f t="shared" si="372"/>
        <v>0</v>
      </c>
      <c r="AC511" s="508"/>
      <c r="AD511" s="288" t="s">
        <v>867</v>
      </c>
      <c r="AE511" s="277" t="str">
        <f t="shared" ref="AE511" si="373">+IF(O512&gt;O511,"SUPERADA",IF(O512=O511,"EQUILIBRADA",IF(O512&lt;O511,"PARA MEJORAR")))</f>
        <v>PARA MEJORAR</v>
      </c>
      <c r="AF511" s="277" t="str">
        <f>IF(COUNTIF(AE511:AE524,"PARA MEJORAR")&gt;=1,"PARA MEJORAR","BIEN")</f>
        <v>PARA MEJORAR</v>
      </c>
      <c r="AG511" s="305"/>
      <c r="AH511" s="305"/>
      <c r="AI511" s="505"/>
      <c r="AJ511" s="164"/>
      <c r="AK511" s="165"/>
      <c r="AL511" s="165"/>
      <c r="AM511" s="165"/>
      <c r="AN511" s="165"/>
      <c r="AO511" s="166"/>
    </row>
    <row r="512" spans="1:41" ht="39.950000000000003" customHeight="1" thickBot="1" x14ac:dyDescent="0.25">
      <c r="A512" s="515"/>
      <c r="B512" s="518"/>
      <c r="C512" s="427"/>
      <c r="D512" s="430"/>
      <c r="E512" s="408"/>
      <c r="F512" s="411"/>
      <c r="G512" s="449"/>
      <c r="H512" s="490"/>
      <c r="I512" s="455"/>
      <c r="J512" s="455"/>
      <c r="K512" s="458"/>
      <c r="L512" s="385"/>
      <c r="M512" s="386"/>
      <c r="N512" s="198" t="s">
        <v>53</v>
      </c>
      <c r="O512" s="24">
        <v>0</v>
      </c>
      <c r="P512" s="25">
        <v>0</v>
      </c>
      <c r="Q512" s="25">
        <v>0</v>
      </c>
      <c r="R512" s="56">
        <v>0</v>
      </c>
      <c r="S512" s="148">
        <f>SUM(O512:O512)*M511</f>
        <v>0</v>
      </c>
      <c r="T512" s="149">
        <f>SUM(P512:P512)*M511</f>
        <v>0</v>
      </c>
      <c r="U512" s="149">
        <f>SUM(Q512:Q512)*M511</f>
        <v>0</v>
      </c>
      <c r="V512" s="149">
        <f>SUM(R512:R512)*M511</f>
        <v>0</v>
      </c>
      <c r="W512" s="187">
        <f>MAX(S512:V512)</f>
        <v>0</v>
      </c>
      <c r="X512" s="295"/>
      <c r="Y512" s="297"/>
      <c r="Z512" s="299"/>
      <c r="AA512" s="292"/>
      <c r="AB512" s="481"/>
      <c r="AC512" s="508"/>
      <c r="AD512" s="289"/>
      <c r="AE512" s="279"/>
      <c r="AF512" s="278"/>
      <c r="AG512" s="305"/>
      <c r="AH512" s="305"/>
      <c r="AI512" s="505"/>
      <c r="AJ512" s="167"/>
      <c r="AK512" s="245"/>
      <c r="AL512" s="245"/>
      <c r="AM512" s="245"/>
      <c r="AN512" s="245"/>
      <c r="AO512" s="168"/>
    </row>
    <row r="513" spans="1:41" ht="39.950000000000003" customHeight="1" x14ac:dyDescent="0.2">
      <c r="A513" s="515"/>
      <c r="B513" s="518"/>
      <c r="C513" s="427"/>
      <c r="D513" s="430"/>
      <c r="E513" s="408"/>
      <c r="F513" s="411"/>
      <c r="G513" s="449"/>
      <c r="H513" s="490"/>
      <c r="I513" s="455"/>
      <c r="J513" s="455"/>
      <c r="K513" s="458"/>
      <c r="L513" s="385" t="s">
        <v>868</v>
      </c>
      <c r="M513" s="386">
        <v>0.2</v>
      </c>
      <c r="N513" s="44" t="s">
        <v>49</v>
      </c>
      <c r="O513" s="180">
        <v>0</v>
      </c>
      <c r="P513" s="109">
        <v>0.5</v>
      </c>
      <c r="Q513" s="109">
        <v>1</v>
      </c>
      <c r="R513" s="111">
        <v>1</v>
      </c>
      <c r="S513" s="151">
        <f>SUM(O513:O513)*M513</f>
        <v>0</v>
      </c>
      <c r="T513" s="152">
        <f>SUM(P513:P513)*M513</f>
        <v>0.1</v>
      </c>
      <c r="U513" s="152">
        <f>SUM(Q513:Q513)*M513</f>
        <v>0.2</v>
      </c>
      <c r="V513" s="152">
        <f>SUM(R513:R513)*M513</f>
        <v>0.2</v>
      </c>
      <c r="W513" s="191">
        <f>MAX(S513:V513)</f>
        <v>0.2</v>
      </c>
      <c r="X513" s="295"/>
      <c r="Y513" s="297"/>
      <c r="Z513" s="299"/>
      <c r="AA513" s="292"/>
      <c r="AB513" s="481"/>
      <c r="AC513" s="508"/>
      <c r="AD513" s="289"/>
      <c r="AE513" s="277" t="str">
        <f t="shared" ref="AE513" si="374">+IF(O514&gt;O513,"SUPERADA",IF(O514=O513,"EQUILIBRADA",IF(O514&lt;O513,"PARA MEJORAR")))</f>
        <v>EQUILIBRADA</v>
      </c>
      <c r="AF513" s="278"/>
      <c r="AG513" s="305"/>
      <c r="AH513" s="305"/>
      <c r="AI513" s="505"/>
      <c r="AJ513" s="167"/>
      <c r="AK513" s="245"/>
      <c r="AL513" s="245"/>
      <c r="AM513" s="245"/>
      <c r="AN513" s="245"/>
      <c r="AO513" s="168"/>
    </row>
    <row r="514" spans="1:41" ht="39.950000000000003" customHeight="1" thickBot="1" x14ac:dyDescent="0.25">
      <c r="A514" s="515"/>
      <c r="B514" s="518"/>
      <c r="C514" s="427"/>
      <c r="D514" s="430"/>
      <c r="E514" s="408"/>
      <c r="F514" s="411"/>
      <c r="G514" s="449"/>
      <c r="H514" s="490"/>
      <c r="I514" s="455"/>
      <c r="J514" s="455"/>
      <c r="K514" s="458"/>
      <c r="L514" s="385"/>
      <c r="M514" s="386"/>
      <c r="N514" s="198" t="s">
        <v>53</v>
      </c>
      <c r="O514" s="24">
        <v>0</v>
      </c>
      <c r="P514" s="25">
        <v>0</v>
      </c>
      <c r="Q514" s="25">
        <v>0</v>
      </c>
      <c r="R514" s="56">
        <v>0</v>
      </c>
      <c r="S514" s="148">
        <f>SUM(O514:O514)*M513</f>
        <v>0</v>
      </c>
      <c r="T514" s="149">
        <f>SUM(P514:P514)*M513</f>
        <v>0</v>
      </c>
      <c r="U514" s="149">
        <f>SUM(Q514:Q514)*M513</f>
        <v>0</v>
      </c>
      <c r="V514" s="149">
        <f>SUM(R514:R514)*M513</f>
        <v>0</v>
      </c>
      <c r="W514" s="187">
        <f>MAX(S514:V514)</f>
        <v>0</v>
      </c>
      <c r="X514" s="295"/>
      <c r="Y514" s="297"/>
      <c r="Z514" s="299"/>
      <c r="AA514" s="292"/>
      <c r="AB514" s="481"/>
      <c r="AC514" s="508"/>
      <c r="AD514" s="289"/>
      <c r="AE514" s="279"/>
      <c r="AF514" s="278"/>
      <c r="AG514" s="305"/>
      <c r="AH514" s="305"/>
      <c r="AI514" s="505"/>
      <c r="AJ514" s="167"/>
      <c r="AK514" s="245"/>
      <c r="AL514" s="245"/>
      <c r="AM514" s="245"/>
      <c r="AN514" s="245"/>
      <c r="AO514" s="168"/>
    </row>
    <row r="515" spans="1:41" ht="39.950000000000003" customHeight="1" x14ac:dyDescent="0.2">
      <c r="A515" s="515"/>
      <c r="B515" s="518"/>
      <c r="C515" s="427"/>
      <c r="D515" s="430"/>
      <c r="E515" s="408"/>
      <c r="F515" s="411"/>
      <c r="G515" s="449"/>
      <c r="H515" s="490"/>
      <c r="I515" s="455"/>
      <c r="J515" s="455"/>
      <c r="K515" s="458"/>
      <c r="L515" s="385" t="s">
        <v>869</v>
      </c>
      <c r="M515" s="386">
        <v>0.4</v>
      </c>
      <c r="N515" s="44" t="s">
        <v>49</v>
      </c>
      <c r="O515" s="180">
        <v>0</v>
      </c>
      <c r="P515" s="109">
        <v>0.5</v>
      </c>
      <c r="Q515" s="109">
        <v>0.8</v>
      </c>
      <c r="R515" s="111">
        <v>1</v>
      </c>
      <c r="S515" s="151">
        <f>SUM(O515:O515)*M515</f>
        <v>0</v>
      </c>
      <c r="T515" s="152">
        <f>SUM(P515:P515)*M514</f>
        <v>0</v>
      </c>
      <c r="U515" s="152">
        <f>SUM(Q515:Q515)*M515</f>
        <v>0.32000000000000006</v>
      </c>
      <c r="V515" s="152">
        <f>SUM(R515:R515)*M515</f>
        <v>0.4</v>
      </c>
      <c r="W515" s="191">
        <f t="shared" ref="W515:W516" si="375">MAX(S515:V515)</f>
        <v>0.4</v>
      </c>
      <c r="X515" s="295"/>
      <c r="Y515" s="297"/>
      <c r="Z515" s="299"/>
      <c r="AA515" s="292"/>
      <c r="AB515" s="481"/>
      <c r="AC515" s="508"/>
      <c r="AD515" s="289"/>
      <c r="AE515" s="277" t="str">
        <f t="shared" ref="AE515" si="376">+IF(O516&gt;O515,"SUPERADA",IF(O516=O515,"EQUILIBRADA",IF(O516&lt;O515,"PARA MEJORAR")))</f>
        <v>EQUILIBRADA</v>
      </c>
      <c r="AF515" s="278"/>
      <c r="AG515" s="305"/>
      <c r="AH515" s="305"/>
      <c r="AI515" s="505"/>
      <c r="AJ515" s="167"/>
      <c r="AK515" s="245"/>
      <c r="AL515" s="245"/>
      <c r="AM515" s="245"/>
      <c r="AN515" s="245"/>
      <c r="AO515" s="168"/>
    </row>
    <row r="516" spans="1:41" ht="39.950000000000003" customHeight="1" thickBot="1" x14ac:dyDescent="0.25">
      <c r="A516" s="515"/>
      <c r="B516" s="518"/>
      <c r="C516" s="427"/>
      <c r="D516" s="430"/>
      <c r="E516" s="408"/>
      <c r="F516" s="411"/>
      <c r="G516" s="449"/>
      <c r="H516" s="490"/>
      <c r="I516" s="455"/>
      <c r="J516" s="455"/>
      <c r="K516" s="458"/>
      <c r="L516" s="385"/>
      <c r="M516" s="386"/>
      <c r="N516" s="198" t="s">
        <v>53</v>
      </c>
      <c r="O516" s="24">
        <v>0</v>
      </c>
      <c r="P516" s="25">
        <v>0</v>
      </c>
      <c r="Q516" s="25">
        <v>0</v>
      </c>
      <c r="R516" s="56">
        <v>0</v>
      </c>
      <c r="S516" s="148">
        <f>SUM(O516:O516)*M515</f>
        <v>0</v>
      </c>
      <c r="T516" s="149">
        <f>SUM(P516:P516)*M515</f>
        <v>0</v>
      </c>
      <c r="U516" s="149">
        <f>SUM(Q516:Q516)*M515</f>
        <v>0</v>
      </c>
      <c r="V516" s="149">
        <f>SUM(R516:R516)*M515</f>
        <v>0</v>
      </c>
      <c r="W516" s="187">
        <f t="shared" si="375"/>
        <v>0</v>
      </c>
      <c r="X516" s="295"/>
      <c r="Y516" s="297"/>
      <c r="Z516" s="299"/>
      <c r="AA516" s="292"/>
      <c r="AB516" s="481"/>
      <c r="AC516" s="508"/>
      <c r="AD516" s="289"/>
      <c r="AE516" s="279"/>
      <c r="AF516" s="278"/>
      <c r="AG516" s="305"/>
      <c r="AH516" s="305"/>
      <c r="AI516" s="505"/>
      <c r="AJ516" s="167"/>
      <c r="AK516" s="245"/>
      <c r="AL516" s="245"/>
      <c r="AM516" s="245"/>
      <c r="AN516" s="245"/>
      <c r="AO516" s="168"/>
    </row>
    <row r="517" spans="1:41" ht="39.950000000000003" customHeight="1" x14ac:dyDescent="0.2">
      <c r="A517" s="515"/>
      <c r="B517" s="518"/>
      <c r="C517" s="427"/>
      <c r="D517" s="430"/>
      <c r="E517" s="408"/>
      <c r="F517" s="411"/>
      <c r="G517" s="449"/>
      <c r="H517" s="490"/>
      <c r="I517" s="455"/>
      <c r="J517" s="455"/>
      <c r="K517" s="458"/>
      <c r="L517" s="385" t="s">
        <v>870</v>
      </c>
      <c r="M517" s="386">
        <v>0.2</v>
      </c>
      <c r="N517" s="44" t="s">
        <v>49</v>
      </c>
      <c r="O517" s="180">
        <v>0</v>
      </c>
      <c r="P517" s="109">
        <v>0</v>
      </c>
      <c r="Q517" s="109">
        <v>0.5</v>
      </c>
      <c r="R517" s="111">
        <v>1</v>
      </c>
      <c r="S517" s="151">
        <f>SUM(O517:O517)*M517</f>
        <v>0</v>
      </c>
      <c r="T517" s="152">
        <f>SUM(P517:P517)*M517</f>
        <v>0</v>
      </c>
      <c r="U517" s="152">
        <f>SUM(Q517:Q517)*M517</f>
        <v>0.1</v>
      </c>
      <c r="V517" s="152">
        <f>SUM(R517:R517)*M517</f>
        <v>0.2</v>
      </c>
      <c r="W517" s="191">
        <f>MAX(S517:V517)</f>
        <v>0.2</v>
      </c>
      <c r="X517" s="295"/>
      <c r="Y517" s="297"/>
      <c r="Z517" s="299"/>
      <c r="AA517" s="292"/>
      <c r="AB517" s="481"/>
      <c r="AC517" s="508"/>
      <c r="AD517" s="289"/>
      <c r="AE517" s="277" t="str">
        <f t="shared" ref="AE517" si="377">+IF(O518&gt;O517,"SUPERADA",IF(O518=O517,"EQUILIBRADA",IF(O518&lt;O517,"PARA MEJORAR")))</f>
        <v>EQUILIBRADA</v>
      </c>
      <c r="AF517" s="278"/>
      <c r="AG517" s="305"/>
      <c r="AH517" s="305"/>
      <c r="AI517" s="505"/>
      <c r="AJ517" s="167"/>
      <c r="AK517" s="245"/>
      <c r="AL517" s="245"/>
      <c r="AM517" s="245"/>
      <c r="AN517" s="245"/>
      <c r="AO517" s="168"/>
    </row>
    <row r="518" spans="1:41" ht="39.950000000000003" customHeight="1" thickBot="1" x14ac:dyDescent="0.25">
      <c r="A518" s="515"/>
      <c r="B518" s="518"/>
      <c r="C518" s="427"/>
      <c r="D518" s="430"/>
      <c r="E518" s="408"/>
      <c r="F518" s="411"/>
      <c r="G518" s="450"/>
      <c r="H518" s="491"/>
      <c r="I518" s="456"/>
      <c r="J518" s="456"/>
      <c r="K518" s="459"/>
      <c r="L518" s="460"/>
      <c r="M518" s="425"/>
      <c r="N518" s="154" t="s">
        <v>53</v>
      </c>
      <c r="O518" s="46">
        <v>0</v>
      </c>
      <c r="P518" s="47">
        <v>0</v>
      </c>
      <c r="Q518" s="47">
        <v>0</v>
      </c>
      <c r="R518" s="59">
        <v>0</v>
      </c>
      <c r="S518" s="161">
        <f>SUM(O518:O518)*M517</f>
        <v>0</v>
      </c>
      <c r="T518" s="162">
        <f>SUM(P518:P518)*M517</f>
        <v>0</v>
      </c>
      <c r="U518" s="162">
        <f>SUM(Q518:Q518)*M517</f>
        <v>0</v>
      </c>
      <c r="V518" s="162">
        <f>SUM(R518:R518)*M517</f>
        <v>0</v>
      </c>
      <c r="W518" s="193">
        <f>MAX(S518:V518)</f>
        <v>0</v>
      </c>
      <c r="X518" s="295"/>
      <c r="Y518" s="297"/>
      <c r="Z518" s="299"/>
      <c r="AA518" s="292"/>
      <c r="AB518" s="482"/>
      <c r="AC518" s="508"/>
      <c r="AD518" s="289"/>
      <c r="AE518" s="279"/>
      <c r="AF518" s="278"/>
      <c r="AG518" s="305"/>
      <c r="AH518" s="305"/>
      <c r="AI518" s="505"/>
      <c r="AJ518" s="167"/>
      <c r="AK518" s="245"/>
      <c r="AL518" s="245"/>
      <c r="AM518" s="245"/>
      <c r="AN518" s="245"/>
      <c r="AO518" s="168"/>
    </row>
    <row r="519" spans="1:41" ht="39.950000000000003" customHeight="1" x14ac:dyDescent="0.2">
      <c r="A519" s="515"/>
      <c r="B519" s="518"/>
      <c r="C519" s="427"/>
      <c r="D519" s="430"/>
      <c r="E519" s="408"/>
      <c r="F519" s="411"/>
      <c r="G519" s="435" t="s">
        <v>871</v>
      </c>
      <c r="H519" s="438">
        <v>72</v>
      </c>
      <c r="I519" s="441" t="s">
        <v>872</v>
      </c>
      <c r="J519" s="441" t="s">
        <v>873</v>
      </c>
      <c r="K519" s="445">
        <v>0</v>
      </c>
      <c r="L519" s="421" t="s">
        <v>874</v>
      </c>
      <c r="M519" s="478">
        <v>0.3</v>
      </c>
      <c r="N519" s="14" t="s">
        <v>49</v>
      </c>
      <c r="O519" s="179">
        <v>1</v>
      </c>
      <c r="P519" s="96">
        <v>1</v>
      </c>
      <c r="Q519" s="96">
        <v>1</v>
      </c>
      <c r="R519" s="98">
        <v>1</v>
      </c>
      <c r="S519" s="144">
        <f>SUM(O519:O519)*M519</f>
        <v>0.3</v>
      </c>
      <c r="T519" s="145">
        <f>SUM(P519:P519)*M519</f>
        <v>0.3</v>
      </c>
      <c r="U519" s="145">
        <f>SUM(Q519:Q519)*M519</f>
        <v>0.3</v>
      </c>
      <c r="V519" s="145">
        <f>SUM(R519:R519)*M519</f>
        <v>0.3</v>
      </c>
      <c r="W519" s="185">
        <f t="shared" ref="W519:W560" si="378">MAX(S519:V519)</f>
        <v>0.3</v>
      </c>
      <c r="X519" s="294">
        <f>S520+S522+S524</f>
        <v>0</v>
      </c>
      <c r="Y519" s="296">
        <f t="shared" ref="Y519:AB519" si="379">T520+T522+T524</f>
        <v>0</v>
      </c>
      <c r="Z519" s="298">
        <f t="shared" si="379"/>
        <v>0</v>
      </c>
      <c r="AA519" s="291">
        <f t="shared" si="379"/>
        <v>0</v>
      </c>
      <c r="AB519" s="292">
        <f t="shared" si="379"/>
        <v>0</v>
      </c>
      <c r="AC519" s="507"/>
      <c r="AD519" s="289"/>
      <c r="AE519" s="277" t="str">
        <f t="shared" ref="AE519" si="380">+IF(O520&gt;O519,"SUPERADA",IF(O520=O519,"EQUILIBRADA",IF(O520&lt;O519,"PARA MEJORAR")))</f>
        <v>PARA MEJORAR</v>
      </c>
      <c r="AF519" s="278"/>
      <c r="AG519" s="305"/>
      <c r="AH519" s="305"/>
      <c r="AI519" s="505"/>
      <c r="AJ519" s="167"/>
      <c r="AK519" s="245"/>
      <c r="AL519" s="245"/>
      <c r="AM519" s="245"/>
      <c r="AN519" s="245"/>
      <c r="AO519" s="168"/>
    </row>
    <row r="520" spans="1:41" ht="39.950000000000003" customHeight="1" thickBot="1" x14ac:dyDescent="0.25">
      <c r="A520" s="515"/>
      <c r="B520" s="518"/>
      <c r="C520" s="427"/>
      <c r="D520" s="430"/>
      <c r="E520" s="408"/>
      <c r="F520" s="411"/>
      <c r="G520" s="436"/>
      <c r="H520" s="439"/>
      <c r="I520" s="442"/>
      <c r="J520" s="442"/>
      <c r="K520" s="446"/>
      <c r="L520" s="422"/>
      <c r="M520" s="479"/>
      <c r="N520" s="198" t="s">
        <v>53</v>
      </c>
      <c r="O520" s="24">
        <v>0</v>
      </c>
      <c r="P520" s="25">
        <v>0</v>
      </c>
      <c r="Q520" s="25">
        <v>0</v>
      </c>
      <c r="R520" s="56">
        <v>0</v>
      </c>
      <c r="S520" s="148">
        <f>SUM(O520:O520)*M515</f>
        <v>0</v>
      </c>
      <c r="T520" s="149">
        <f>SUM(P520:P520)*M515</f>
        <v>0</v>
      </c>
      <c r="U520" s="149">
        <f>SUM(Q520:Q520)*M515</f>
        <v>0</v>
      </c>
      <c r="V520" s="149">
        <f>SUM(R520:R520)*M515</f>
        <v>0</v>
      </c>
      <c r="W520" s="187">
        <f t="shared" si="378"/>
        <v>0</v>
      </c>
      <c r="X520" s="295"/>
      <c r="Y520" s="297"/>
      <c r="Z520" s="299"/>
      <c r="AA520" s="292"/>
      <c r="AB520" s="292"/>
      <c r="AC520" s="507"/>
      <c r="AD520" s="289"/>
      <c r="AE520" s="279"/>
      <c r="AF520" s="278"/>
      <c r="AG520" s="305"/>
      <c r="AH520" s="305"/>
      <c r="AI520" s="505"/>
      <c r="AJ520" s="167"/>
      <c r="AK520" s="245"/>
      <c r="AL520" s="245"/>
      <c r="AM520" s="245"/>
      <c r="AN520" s="245"/>
      <c r="AO520" s="168"/>
    </row>
    <row r="521" spans="1:41" ht="39.950000000000003" customHeight="1" x14ac:dyDescent="0.2">
      <c r="A521" s="515"/>
      <c r="B521" s="518"/>
      <c r="C521" s="427"/>
      <c r="D521" s="430"/>
      <c r="E521" s="408"/>
      <c r="F521" s="411"/>
      <c r="G521" s="436"/>
      <c r="H521" s="439"/>
      <c r="I521" s="442"/>
      <c r="J521" s="442"/>
      <c r="K521" s="446"/>
      <c r="L521" s="487" t="s">
        <v>875</v>
      </c>
      <c r="M521" s="466">
        <v>0.4</v>
      </c>
      <c r="N521" s="44" t="s">
        <v>49</v>
      </c>
      <c r="O521" s="180">
        <v>0.2</v>
      </c>
      <c r="P521" s="109">
        <v>0.4</v>
      </c>
      <c r="Q521" s="109">
        <v>0.6</v>
      </c>
      <c r="R521" s="111">
        <v>1</v>
      </c>
      <c r="S521" s="151">
        <f>SUM(O521:O521)*M521</f>
        <v>8.0000000000000016E-2</v>
      </c>
      <c r="T521" s="152">
        <f>SUM(P521:P521)*M521</f>
        <v>0.16000000000000003</v>
      </c>
      <c r="U521" s="152">
        <f>SUM(Q521:Q521)*M521</f>
        <v>0.24</v>
      </c>
      <c r="V521" s="152">
        <f>SUM(R521:R521)*M521</f>
        <v>0.4</v>
      </c>
      <c r="W521" s="191">
        <f t="shared" si="378"/>
        <v>0.4</v>
      </c>
      <c r="X521" s="295"/>
      <c r="Y521" s="297"/>
      <c r="Z521" s="299"/>
      <c r="AA521" s="292"/>
      <c r="AB521" s="292"/>
      <c r="AC521" s="507"/>
      <c r="AD521" s="289"/>
      <c r="AE521" s="277" t="str">
        <f t="shared" ref="AE521" si="381">+IF(O522&gt;O521,"SUPERADA",IF(O522=O521,"EQUILIBRADA",IF(O522&lt;O521,"PARA MEJORAR")))</f>
        <v>PARA MEJORAR</v>
      </c>
      <c r="AF521" s="278"/>
      <c r="AG521" s="305"/>
      <c r="AH521" s="305"/>
      <c r="AI521" s="505"/>
      <c r="AJ521" s="167"/>
      <c r="AK521" s="245"/>
      <c r="AL521" s="245"/>
      <c r="AM521" s="245"/>
      <c r="AN521" s="245"/>
      <c r="AO521" s="168"/>
    </row>
    <row r="522" spans="1:41" ht="39.950000000000003" customHeight="1" thickBot="1" x14ac:dyDescent="0.25">
      <c r="A522" s="515"/>
      <c r="B522" s="518"/>
      <c r="C522" s="427"/>
      <c r="D522" s="430"/>
      <c r="E522" s="408"/>
      <c r="F522" s="411"/>
      <c r="G522" s="436"/>
      <c r="H522" s="439"/>
      <c r="I522" s="442"/>
      <c r="J522" s="442"/>
      <c r="K522" s="446"/>
      <c r="L522" s="422"/>
      <c r="M522" s="479"/>
      <c r="N522" s="198" t="s">
        <v>53</v>
      </c>
      <c r="O522" s="24">
        <v>0</v>
      </c>
      <c r="P522" s="25">
        <v>0</v>
      </c>
      <c r="Q522" s="25">
        <v>0</v>
      </c>
      <c r="R522" s="56">
        <v>0</v>
      </c>
      <c r="S522" s="148">
        <f>SUM(O522:O522)*M517</f>
        <v>0</v>
      </c>
      <c r="T522" s="149">
        <f>SUM(P522:P522)*M517</f>
        <v>0</v>
      </c>
      <c r="U522" s="149">
        <f>SUM(Q522:Q522)*M517</f>
        <v>0</v>
      </c>
      <c r="V522" s="149">
        <f>SUM(R522:R522)*M517</f>
        <v>0</v>
      </c>
      <c r="W522" s="187">
        <f t="shared" si="378"/>
        <v>0</v>
      </c>
      <c r="X522" s="295"/>
      <c r="Y522" s="297"/>
      <c r="Z522" s="299"/>
      <c r="AA522" s="292"/>
      <c r="AB522" s="292"/>
      <c r="AC522" s="507"/>
      <c r="AD522" s="289"/>
      <c r="AE522" s="279"/>
      <c r="AF522" s="278"/>
      <c r="AG522" s="305"/>
      <c r="AH522" s="305"/>
      <c r="AI522" s="505"/>
      <c r="AJ522" s="167"/>
      <c r="AK522" s="245"/>
      <c r="AL522" s="245"/>
      <c r="AM522" s="245"/>
      <c r="AN522" s="245"/>
      <c r="AO522" s="168"/>
    </row>
    <row r="523" spans="1:41" ht="39.950000000000003" customHeight="1" x14ac:dyDescent="0.2">
      <c r="A523" s="515"/>
      <c r="B523" s="518"/>
      <c r="C523" s="427"/>
      <c r="D523" s="430"/>
      <c r="E523" s="408"/>
      <c r="F523" s="411"/>
      <c r="G523" s="436"/>
      <c r="H523" s="439"/>
      <c r="I523" s="442"/>
      <c r="J523" s="442"/>
      <c r="K523" s="446"/>
      <c r="L523" s="487" t="s">
        <v>876</v>
      </c>
      <c r="M523" s="512">
        <v>0.3</v>
      </c>
      <c r="N523" s="44" t="s">
        <v>49</v>
      </c>
      <c r="O523" s="180">
        <v>0.2</v>
      </c>
      <c r="P523" s="109">
        <v>0.3</v>
      </c>
      <c r="Q523" s="109">
        <v>0.5</v>
      </c>
      <c r="R523" s="111">
        <v>1</v>
      </c>
      <c r="S523" s="151">
        <f>SUM(O523:O523)*M523</f>
        <v>0.06</v>
      </c>
      <c r="T523" s="152">
        <f>SUM(P523:P523)*M523</f>
        <v>0.09</v>
      </c>
      <c r="U523" s="152">
        <f>SUM(Q523:Q523)*M523</f>
        <v>0.15</v>
      </c>
      <c r="V523" s="152">
        <f>SUM(R523:R523)*M523</f>
        <v>0.3</v>
      </c>
      <c r="W523" s="191">
        <f t="shared" si="378"/>
        <v>0.3</v>
      </c>
      <c r="X523" s="295"/>
      <c r="Y523" s="297"/>
      <c r="Z523" s="299"/>
      <c r="AA523" s="292"/>
      <c r="AB523" s="292"/>
      <c r="AC523" s="507"/>
      <c r="AD523" s="289"/>
      <c r="AE523" s="277" t="str">
        <f t="shared" ref="AE523" si="382">+IF(O524&gt;O523,"SUPERADA",IF(O524=O523,"EQUILIBRADA",IF(O524&lt;O523,"PARA MEJORAR")))</f>
        <v>PARA MEJORAR</v>
      </c>
      <c r="AF523" s="278"/>
      <c r="AG523" s="305"/>
      <c r="AH523" s="305"/>
      <c r="AI523" s="505"/>
      <c r="AJ523" s="167"/>
      <c r="AK523" s="245"/>
      <c r="AL523" s="245"/>
      <c r="AM523" s="245"/>
      <c r="AN523" s="245"/>
      <c r="AO523" s="168"/>
    </row>
    <row r="524" spans="1:41" ht="39.950000000000003" customHeight="1" thickBot="1" x14ac:dyDescent="0.25">
      <c r="A524" s="515"/>
      <c r="B524" s="518"/>
      <c r="C524" s="427"/>
      <c r="D524" s="430"/>
      <c r="E524" s="408"/>
      <c r="F524" s="411"/>
      <c r="G524" s="437"/>
      <c r="H524" s="440"/>
      <c r="I524" s="443"/>
      <c r="J524" s="443"/>
      <c r="K524" s="447"/>
      <c r="L524" s="424"/>
      <c r="M524" s="513"/>
      <c r="N524" s="154" t="s">
        <v>53</v>
      </c>
      <c r="O524" s="46">
        <v>0</v>
      </c>
      <c r="P524" s="47">
        <v>0</v>
      </c>
      <c r="Q524" s="47">
        <v>0</v>
      </c>
      <c r="R524" s="59">
        <v>0</v>
      </c>
      <c r="S524" s="161">
        <f>SUM(O524:O524)*M519</f>
        <v>0</v>
      </c>
      <c r="T524" s="162">
        <f>SUM(P524:P524)*M519</f>
        <v>0</v>
      </c>
      <c r="U524" s="162">
        <f>SUM(Q524:Q524)*M519</f>
        <v>0</v>
      </c>
      <c r="V524" s="162">
        <f>SUM(R524:R524)*M519</f>
        <v>0</v>
      </c>
      <c r="W524" s="193">
        <f t="shared" si="378"/>
        <v>0</v>
      </c>
      <c r="X524" s="295"/>
      <c r="Y524" s="297"/>
      <c r="Z524" s="299"/>
      <c r="AA524" s="292"/>
      <c r="AB524" s="293"/>
      <c r="AC524" s="507"/>
      <c r="AD524" s="290"/>
      <c r="AE524" s="279"/>
      <c r="AF524" s="279"/>
      <c r="AG524" s="305"/>
      <c r="AH524" s="305"/>
      <c r="AI524" s="505"/>
      <c r="AJ524" s="167"/>
      <c r="AK524" s="245"/>
      <c r="AL524" s="245"/>
      <c r="AM524" s="245"/>
      <c r="AN524" s="245"/>
      <c r="AO524" s="168"/>
    </row>
    <row r="525" spans="1:41" ht="39.950000000000003" customHeight="1" x14ac:dyDescent="0.2">
      <c r="A525" s="515"/>
      <c r="B525" s="518"/>
      <c r="C525" s="427"/>
      <c r="D525" s="430"/>
      <c r="E525" s="408"/>
      <c r="F525" s="411"/>
      <c r="G525" s="469" t="s">
        <v>949</v>
      </c>
      <c r="H525" s="438">
        <v>73</v>
      </c>
      <c r="I525" s="472" t="s">
        <v>877</v>
      </c>
      <c r="J525" s="472" t="s">
        <v>878</v>
      </c>
      <c r="K525" s="475">
        <v>0</v>
      </c>
      <c r="L525" s="464" t="s">
        <v>879</v>
      </c>
      <c r="M525" s="423">
        <v>0.2</v>
      </c>
      <c r="N525" s="14" t="s">
        <v>49</v>
      </c>
      <c r="O525" s="179">
        <v>1</v>
      </c>
      <c r="P525" s="96">
        <v>1</v>
      </c>
      <c r="Q525" s="96">
        <v>1</v>
      </c>
      <c r="R525" s="98">
        <v>1</v>
      </c>
      <c r="S525" s="144">
        <f>SUM(O525:O525)*M525</f>
        <v>0.2</v>
      </c>
      <c r="T525" s="145">
        <f>SUM(P525:P525)*M525</f>
        <v>0.2</v>
      </c>
      <c r="U525" s="145">
        <f>SUM(Q525:Q525)*M525</f>
        <v>0.2</v>
      </c>
      <c r="V525" s="145">
        <f>SUM(R525:R525)*M525</f>
        <v>0.2</v>
      </c>
      <c r="W525" s="185">
        <f t="shared" si="378"/>
        <v>0.2</v>
      </c>
      <c r="X525" s="294">
        <f>S526+S528+S530+S532+S534</f>
        <v>0</v>
      </c>
      <c r="Y525" s="296">
        <f t="shared" ref="Y525:AB525" si="383">T526+T528+T530+T532+T534</f>
        <v>0</v>
      </c>
      <c r="Z525" s="298">
        <f t="shared" si="383"/>
        <v>0</v>
      </c>
      <c r="AA525" s="291">
        <f t="shared" si="383"/>
        <v>0</v>
      </c>
      <c r="AB525" s="292">
        <f t="shared" si="383"/>
        <v>0</v>
      </c>
      <c r="AC525" s="507"/>
      <c r="AD525" s="288" t="s">
        <v>395</v>
      </c>
      <c r="AE525" s="277" t="str">
        <f t="shared" ref="AE525" si="384">+IF(O526&gt;O525,"SUPERADA",IF(O526=O525,"EQUILIBRADA",IF(O526&lt;O525,"PARA MEJORAR")))</f>
        <v>PARA MEJORAR</v>
      </c>
      <c r="AF525" s="277" t="str">
        <f>IF(COUNTIF(AE525:AE534,"PARA MEJORAR")&gt;=1,"PARA MEJORAR","BIEN")</f>
        <v>PARA MEJORAR</v>
      </c>
      <c r="AG525" s="305"/>
      <c r="AH525" s="305"/>
      <c r="AI525" s="505"/>
      <c r="AJ525" s="164"/>
      <c r="AK525" s="165"/>
      <c r="AL525" s="165"/>
      <c r="AM525" s="165"/>
      <c r="AN525" s="165"/>
      <c r="AO525" s="166"/>
    </row>
    <row r="526" spans="1:41" ht="39.950000000000003" customHeight="1" thickBot="1" x14ac:dyDescent="0.25">
      <c r="A526" s="515"/>
      <c r="B526" s="518"/>
      <c r="C526" s="427"/>
      <c r="D526" s="430"/>
      <c r="E526" s="408"/>
      <c r="F526" s="411"/>
      <c r="G526" s="470"/>
      <c r="H526" s="439"/>
      <c r="I526" s="473"/>
      <c r="J526" s="473"/>
      <c r="K526" s="476"/>
      <c r="L526" s="465"/>
      <c r="M526" s="466"/>
      <c r="N526" s="198" t="s">
        <v>53</v>
      </c>
      <c r="O526" s="24">
        <v>0</v>
      </c>
      <c r="P526" s="25">
        <v>0</v>
      </c>
      <c r="Q526" s="25">
        <v>0</v>
      </c>
      <c r="R526" s="56">
        <v>0</v>
      </c>
      <c r="S526" s="148">
        <f>SUM(O526:O526)*M525</f>
        <v>0</v>
      </c>
      <c r="T526" s="149">
        <f>SUM(P526:P526)*M525</f>
        <v>0</v>
      </c>
      <c r="U526" s="149">
        <f>SUM(Q526:Q526)*M525</f>
        <v>0</v>
      </c>
      <c r="V526" s="149">
        <f>SUM(R526:R526)*M525</f>
        <v>0</v>
      </c>
      <c r="W526" s="187">
        <f t="shared" si="378"/>
        <v>0</v>
      </c>
      <c r="X526" s="295"/>
      <c r="Y526" s="297"/>
      <c r="Z526" s="299"/>
      <c r="AA526" s="292"/>
      <c r="AB526" s="292"/>
      <c r="AC526" s="507"/>
      <c r="AD526" s="289"/>
      <c r="AE526" s="279"/>
      <c r="AF526" s="278"/>
      <c r="AG526" s="305"/>
      <c r="AH526" s="305"/>
      <c r="AI526" s="505"/>
      <c r="AJ526" s="167"/>
      <c r="AK526" s="245"/>
      <c r="AL526" s="245"/>
      <c r="AM526" s="245"/>
      <c r="AN526" s="245"/>
      <c r="AO526" s="168"/>
    </row>
    <row r="527" spans="1:41" ht="39.950000000000003" customHeight="1" x14ac:dyDescent="0.2">
      <c r="A527" s="515"/>
      <c r="B527" s="518"/>
      <c r="C527" s="427"/>
      <c r="D527" s="430"/>
      <c r="E527" s="408"/>
      <c r="F527" s="411"/>
      <c r="G527" s="470"/>
      <c r="H527" s="439"/>
      <c r="I527" s="473"/>
      <c r="J527" s="473"/>
      <c r="K527" s="476"/>
      <c r="L527" s="463" t="s">
        <v>880</v>
      </c>
      <c r="M527" s="386">
        <v>0.2</v>
      </c>
      <c r="N527" s="44" t="s">
        <v>49</v>
      </c>
      <c r="O527" s="180">
        <v>0</v>
      </c>
      <c r="P527" s="109">
        <v>1</v>
      </c>
      <c r="Q527" s="109">
        <v>1</v>
      </c>
      <c r="R527" s="111">
        <v>1</v>
      </c>
      <c r="S527" s="151">
        <f>SUM(O527:O527)*M527</f>
        <v>0</v>
      </c>
      <c r="T527" s="152">
        <f>SUM(P527:P527)*M527</f>
        <v>0.2</v>
      </c>
      <c r="U527" s="152">
        <f>SUM(Q527:Q527)*M527</f>
        <v>0.2</v>
      </c>
      <c r="V527" s="152">
        <f>SUM(R527:R527)*M527</f>
        <v>0.2</v>
      </c>
      <c r="W527" s="191">
        <f t="shared" si="378"/>
        <v>0.2</v>
      </c>
      <c r="X527" s="295"/>
      <c r="Y527" s="297"/>
      <c r="Z527" s="299"/>
      <c r="AA527" s="292"/>
      <c r="AB527" s="292"/>
      <c r="AC527" s="507"/>
      <c r="AD527" s="289"/>
      <c r="AE527" s="277" t="str">
        <f t="shared" ref="AE527" si="385">+IF(O528&gt;O527,"SUPERADA",IF(O528=O527,"EQUILIBRADA",IF(O528&lt;O527,"PARA MEJORAR")))</f>
        <v>EQUILIBRADA</v>
      </c>
      <c r="AF527" s="278"/>
      <c r="AG527" s="305"/>
      <c r="AH527" s="305"/>
      <c r="AI527" s="505"/>
      <c r="AJ527" s="167"/>
      <c r="AK527" s="245"/>
      <c r="AL527" s="245"/>
      <c r="AM527" s="245"/>
      <c r="AN527" s="245"/>
      <c r="AO527" s="168"/>
    </row>
    <row r="528" spans="1:41" ht="39.950000000000003" customHeight="1" thickBot="1" x14ac:dyDescent="0.25">
      <c r="A528" s="515"/>
      <c r="B528" s="518"/>
      <c r="C528" s="427"/>
      <c r="D528" s="430"/>
      <c r="E528" s="408"/>
      <c r="F528" s="411"/>
      <c r="G528" s="470"/>
      <c r="H528" s="439"/>
      <c r="I528" s="473"/>
      <c r="J528" s="473"/>
      <c r="K528" s="476"/>
      <c r="L528" s="463"/>
      <c r="M528" s="386"/>
      <c r="N528" s="198" t="s">
        <v>53</v>
      </c>
      <c r="O528" s="24">
        <v>0</v>
      </c>
      <c r="P528" s="25">
        <v>0</v>
      </c>
      <c r="Q528" s="25">
        <v>0</v>
      </c>
      <c r="R528" s="56">
        <v>0</v>
      </c>
      <c r="S528" s="148">
        <f>SUM(O528:O528)*M527</f>
        <v>0</v>
      </c>
      <c r="T528" s="149">
        <f>SUM(P528:P528)*M527</f>
        <v>0</v>
      </c>
      <c r="U528" s="149">
        <f>SUM(Q528:Q528)*M527</f>
        <v>0</v>
      </c>
      <c r="V528" s="149">
        <f>SUM(R528:R528)*M527</f>
        <v>0</v>
      </c>
      <c r="W528" s="187">
        <f t="shared" si="378"/>
        <v>0</v>
      </c>
      <c r="X528" s="295"/>
      <c r="Y528" s="297"/>
      <c r="Z528" s="299"/>
      <c r="AA528" s="292"/>
      <c r="AB528" s="292"/>
      <c r="AC528" s="507"/>
      <c r="AD528" s="289"/>
      <c r="AE528" s="279"/>
      <c r="AF528" s="278"/>
      <c r="AG528" s="305"/>
      <c r="AH528" s="305"/>
      <c r="AI528" s="505"/>
      <c r="AJ528" s="167"/>
      <c r="AK528" s="245"/>
      <c r="AL528" s="245"/>
      <c r="AM528" s="245"/>
      <c r="AN528" s="245"/>
      <c r="AO528" s="168"/>
    </row>
    <row r="529" spans="1:41" ht="39.950000000000003" customHeight="1" x14ac:dyDescent="0.2">
      <c r="A529" s="515"/>
      <c r="B529" s="518"/>
      <c r="C529" s="427"/>
      <c r="D529" s="430"/>
      <c r="E529" s="408"/>
      <c r="F529" s="411"/>
      <c r="G529" s="470"/>
      <c r="H529" s="439"/>
      <c r="I529" s="473"/>
      <c r="J529" s="473"/>
      <c r="K529" s="476"/>
      <c r="L529" s="463" t="s">
        <v>881</v>
      </c>
      <c r="M529" s="386">
        <v>0.2</v>
      </c>
      <c r="N529" s="44" t="s">
        <v>49</v>
      </c>
      <c r="O529" s="180">
        <v>0</v>
      </c>
      <c r="P529" s="109">
        <v>0.5</v>
      </c>
      <c r="Q529" s="109">
        <v>1</v>
      </c>
      <c r="R529" s="111">
        <v>1</v>
      </c>
      <c r="S529" s="151">
        <f>SUM(O529:O529)*M529</f>
        <v>0</v>
      </c>
      <c r="T529" s="152">
        <f>SUM(P529:P529)*M529</f>
        <v>0.1</v>
      </c>
      <c r="U529" s="152">
        <f>SUM(Q529:Q529)*M529</f>
        <v>0.2</v>
      </c>
      <c r="V529" s="152">
        <f>SUM(R529:R529)*M529</f>
        <v>0.2</v>
      </c>
      <c r="W529" s="191">
        <f t="shared" si="378"/>
        <v>0.2</v>
      </c>
      <c r="X529" s="295"/>
      <c r="Y529" s="297"/>
      <c r="Z529" s="299"/>
      <c r="AA529" s="292"/>
      <c r="AB529" s="292"/>
      <c r="AC529" s="507"/>
      <c r="AD529" s="289"/>
      <c r="AE529" s="277" t="str">
        <f t="shared" ref="AE529" si="386">+IF(O530&gt;O529,"SUPERADA",IF(O530=O529,"EQUILIBRADA",IF(O530&lt;O529,"PARA MEJORAR")))</f>
        <v>EQUILIBRADA</v>
      </c>
      <c r="AF529" s="278"/>
      <c r="AG529" s="305"/>
      <c r="AH529" s="305"/>
      <c r="AI529" s="505"/>
      <c r="AJ529" s="167"/>
      <c r="AK529" s="245"/>
      <c r="AL529" s="245"/>
      <c r="AM529" s="245"/>
      <c r="AN529" s="245"/>
      <c r="AO529" s="168"/>
    </row>
    <row r="530" spans="1:41" ht="39.950000000000003" customHeight="1" thickBot="1" x14ac:dyDescent="0.25">
      <c r="A530" s="515"/>
      <c r="B530" s="518"/>
      <c r="C530" s="427"/>
      <c r="D530" s="430"/>
      <c r="E530" s="408"/>
      <c r="F530" s="411"/>
      <c r="G530" s="470"/>
      <c r="H530" s="439"/>
      <c r="I530" s="473"/>
      <c r="J530" s="473"/>
      <c r="K530" s="476"/>
      <c r="L530" s="463"/>
      <c r="M530" s="386"/>
      <c r="N530" s="198" t="s">
        <v>53</v>
      </c>
      <c r="O530" s="24">
        <v>0</v>
      </c>
      <c r="P530" s="25">
        <v>0</v>
      </c>
      <c r="Q530" s="25">
        <v>0</v>
      </c>
      <c r="R530" s="56">
        <v>0</v>
      </c>
      <c r="S530" s="148">
        <f>SUM(O530:O530)*M529</f>
        <v>0</v>
      </c>
      <c r="T530" s="149">
        <f>SUM(P530:P530)*M529</f>
        <v>0</v>
      </c>
      <c r="U530" s="149">
        <f>SUM(Q530:Q530)*M529</f>
        <v>0</v>
      </c>
      <c r="V530" s="149">
        <f>SUM(R530:R530)*M529</f>
        <v>0</v>
      </c>
      <c r="W530" s="187">
        <f t="shared" si="378"/>
        <v>0</v>
      </c>
      <c r="X530" s="295"/>
      <c r="Y530" s="297"/>
      <c r="Z530" s="299"/>
      <c r="AA530" s="292"/>
      <c r="AB530" s="292"/>
      <c r="AC530" s="507"/>
      <c r="AD530" s="289"/>
      <c r="AE530" s="279"/>
      <c r="AF530" s="278"/>
      <c r="AG530" s="305"/>
      <c r="AH530" s="305"/>
      <c r="AI530" s="505"/>
      <c r="AJ530" s="167"/>
      <c r="AK530" s="245"/>
      <c r="AL530" s="245"/>
      <c r="AM530" s="245"/>
      <c r="AN530" s="245"/>
      <c r="AO530" s="168"/>
    </row>
    <row r="531" spans="1:41" ht="39.950000000000003" customHeight="1" x14ac:dyDescent="0.2">
      <c r="A531" s="515"/>
      <c r="B531" s="518"/>
      <c r="C531" s="427"/>
      <c r="D531" s="430"/>
      <c r="E531" s="408"/>
      <c r="F531" s="411"/>
      <c r="G531" s="470"/>
      <c r="H531" s="439"/>
      <c r="I531" s="473"/>
      <c r="J531" s="473"/>
      <c r="K531" s="476"/>
      <c r="L531" s="463" t="s">
        <v>882</v>
      </c>
      <c r="M531" s="386">
        <v>0.25</v>
      </c>
      <c r="N531" s="44" t="s">
        <v>49</v>
      </c>
      <c r="O531" s="180">
        <v>0</v>
      </c>
      <c r="P531" s="109">
        <v>0</v>
      </c>
      <c r="Q531" s="109">
        <v>0.2</v>
      </c>
      <c r="R531" s="111">
        <v>1</v>
      </c>
      <c r="S531" s="151">
        <f>SUM(O531:O531)*M531</f>
        <v>0</v>
      </c>
      <c r="T531" s="152">
        <f>SUM(P531:P531)*M531</f>
        <v>0</v>
      </c>
      <c r="U531" s="152">
        <f>SUM(Q531:Q531)*M531</f>
        <v>0.05</v>
      </c>
      <c r="V531" s="152">
        <f>SUM(R531:R531)*M531</f>
        <v>0.25</v>
      </c>
      <c r="W531" s="191">
        <f t="shared" si="378"/>
        <v>0.25</v>
      </c>
      <c r="X531" s="295"/>
      <c r="Y531" s="297"/>
      <c r="Z531" s="299"/>
      <c r="AA531" s="292"/>
      <c r="AB531" s="292"/>
      <c r="AC531" s="507"/>
      <c r="AD531" s="289"/>
      <c r="AE531" s="277" t="str">
        <f t="shared" ref="AE531" si="387">+IF(O532&gt;O531,"SUPERADA",IF(O532=O531,"EQUILIBRADA",IF(O532&lt;O531,"PARA MEJORAR")))</f>
        <v>EQUILIBRADA</v>
      </c>
      <c r="AF531" s="278"/>
      <c r="AG531" s="305"/>
      <c r="AH531" s="305"/>
      <c r="AI531" s="505"/>
      <c r="AJ531" s="167"/>
      <c r="AK531" s="245"/>
      <c r="AL531" s="245"/>
      <c r="AM531" s="245"/>
      <c r="AN531" s="245"/>
      <c r="AO531" s="168"/>
    </row>
    <row r="532" spans="1:41" ht="39.950000000000003" customHeight="1" thickBot="1" x14ac:dyDescent="0.25">
      <c r="A532" s="515"/>
      <c r="B532" s="518"/>
      <c r="C532" s="427"/>
      <c r="D532" s="430"/>
      <c r="E532" s="408"/>
      <c r="F532" s="411"/>
      <c r="G532" s="470"/>
      <c r="H532" s="439"/>
      <c r="I532" s="473"/>
      <c r="J532" s="473"/>
      <c r="K532" s="476"/>
      <c r="L532" s="463"/>
      <c r="M532" s="386"/>
      <c r="N532" s="198" t="s">
        <v>53</v>
      </c>
      <c r="O532" s="24">
        <v>0</v>
      </c>
      <c r="P532" s="25">
        <v>0</v>
      </c>
      <c r="Q532" s="25">
        <v>0</v>
      </c>
      <c r="R532" s="56">
        <v>0</v>
      </c>
      <c r="S532" s="148">
        <f>SUM(O532:O532)*M531</f>
        <v>0</v>
      </c>
      <c r="T532" s="149">
        <f>SUM(P532:P532)*M531</f>
        <v>0</v>
      </c>
      <c r="U532" s="149">
        <f>SUM(Q532:Q532)*M531</f>
        <v>0</v>
      </c>
      <c r="V532" s="149">
        <f>SUM(R532:R532)*M531</f>
        <v>0</v>
      </c>
      <c r="W532" s="187">
        <f t="shared" si="378"/>
        <v>0</v>
      </c>
      <c r="X532" s="295"/>
      <c r="Y532" s="297"/>
      <c r="Z532" s="299"/>
      <c r="AA532" s="292"/>
      <c r="AB532" s="292"/>
      <c r="AC532" s="507"/>
      <c r="AD532" s="289"/>
      <c r="AE532" s="279"/>
      <c r="AF532" s="278"/>
      <c r="AG532" s="305"/>
      <c r="AH532" s="305"/>
      <c r="AI532" s="505"/>
      <c r="AJ532" s="167"/>
      <c r="AK532" s="245"/>
      <c r="AL532" s="245"/>
      <c r="AM532" s="245"/>
      <c r="AN532" s="245"/>
      <c r="AO532" s="168"/>
    </row>
    <row r="533" spans="1:41" ht="39.950000000000003" customHeight="1" x14ac:dyDescent="0.2">
      <c r="A533" s="515"/>
      <c r="B533" s="518"/>
      <c r="C533" s="427"/>
      <c r="D533" s="430"/>
      <c r="E533" s="408"/>
      <c r="F533" s="411"/>
      <c r="G533" s="470"/>
      <c r="H533" s="439"/>
      <c r="I533" s="473"/>
      <c r="J533" s="473"/>
      <c r="K533" s="476"/>
      <c r="L533" s="463" t="s">
        <v>883</v>
      </c>
      <c r="M533" s="386">
        <v>0.15</v>
      </c>
      <c r="N533" s="44" t="s">
        <v>49</v>
      </c>
      <c r="O533" s="180">
        <v>0</v>
      </c>
      <c r="P533" s="109">
        <v>0</v>
      </c>
      <c r="Q533" s="109">
        <v>0.2</v>
      </c>
      <c r="R533" s="111">
        <v>1</v>
      </c>
      <c r="S533" s="151">
        <f>SUM(O533:O533)*M533</f>
        <v>0</v>
      </c>
      <c r="T533" s="152">
        <f>SUM(P533:P533)*M533</f>
        <v>0</v>
      </c>
      <c r="U533" s="152">
        <f>SUM(Q533:Q533)*M533</f>
        <v>0.03</v>
      </c>
      <c r="V533" s="152">
        <f>SUM(R533:R533)*M533</f>
        <v>0.15</v>
      </c>
      <c r="W533" s="191">
        <f t="shared" si="378"/>
        <v>0.15</v>
      </c>
      <c r="X533" s="295"/>
      <c r="Y533" s="297"/>
      <c r="Z533" s="299"/>
      <c r="AA533" s="292"/>
      <c r="AB533" s="292"/>
      <c r="AC533" s="507"/>
      <c r="AD533" s="289"/>
      <c r="AE533" s="277" t="str">
        <f t="shared" ref="AE533" si="388">+IF(O534&gt;O533,"SUPERADA",IF(O534=O533,"EQUILIBRADA",IF(O534&lt;O533,"PARA MEJORAR")))</f>
        <v>EQUILIBRADA</v>
      </c>
      <c r="AF533" s="278"/>
      <c r="AG533" s="305"/>
      <c r="AH533" s="305"/>
      <c r="AI533" s="505"/>
      <c r="AJ533" s="167"/>
      <c r="AK533" s="245"/>
      <c r="AL533" s="245"/>
      <c r="AM533" s="245"/>
      <c r="AN533" s="245"/>
      <c r="AO533" s="168"/>
    </row>
    <row r="534" spans="1:41" ht="39.950000000000003" customHeight="1" thickBot="1" x14ac:dyDescent="0.25">
      <c r="A534" s="515"/>
      <c r="B534" s="518"/>
      <c r="C534" s="427"/>
      <c r="D534" s="430"/>
      <c r="E534" s="408"/>
      <c r="F534" s="411"/>
      <c r="G534" s="471"/>
      <c r="H534" s="440"/>
      <c r="I534" s="474"/>
      <c r="J534" s="474"/>
      <c r="K534" s="477"/>
      <c r="L534" s="488"/>
      <c r="M534" s="425"/>
      <c r="N534" s="154" t="s">
        <v>53</v>
      </c>
      <c r="O534" s="46">
        <v>0</v>
      </c>
      <c r="P534" s="47">
        <v>0</v>
      </c>
      <c r="Q534" s="47">
        <v>0</v>
      </c>
      <c r="R534" s="59">
        <v>0</v>
      </c>
      <c r="S534" s="161">
        <f>SUM(O534:O534)*M533</f>
        <v>0</v>
      </c>
      <c r="T534" s="162">
        <f>SUM(P534:P534)*M533</f>
        <v>0</v>
      </c>
      <c r="U534" s="162">
        <f>SUM(Q534:Q534)*M533</f>
        <v>0</v>
      </c>
      <c r="V534" s="162">
        <f>SUM(R534:R534)*M533</f>
        <v>0</v>
      </c>
      <c r="W534" s="193">
        <f t="shared" si="378"/>
        <v>0</v>
      </c>
      <c r="X534" s="295"/>
      <c r="Y534" s="297"/>
      <c r="Z534" s="299"/>
      <c r="AA534" s="292"/>
      <c r="AB534" s="293"/>
      <c r="AC534" s="507"/>
      <c r="AD534" s="290"/>
      <c r="AE534" s="279"/>
      <c r="AF534" s="278"/>
      <c r="AG534" s="305"/>
      <c r="AH534" s="305"/>
      <c r="AI534" s="505"/>
      <c r="AJ534" s="167"/>
      <c r="AK534" s="245"/>
      <c r="AL534" s="245"/>
      <c r="AM534" s="245"/>
      <c r="AN534" s="245"/>
      <c r="AO534" s="168"/>
    </row>
    <row r="535" spans="1:41" ht="39.950000000000003" customHeight="1" x14ac:dyDescent="0.2">
      <c r="A535" s="515"/>
      <c r="B535" s="518"/>
      <c r="C535" s="427"/>
      <c r="D535" s="430"/>
      <c r="E535" s="408"/>
      <c r="F535" s="411"/>
      <c r="G535" s="448" t="s">
        <v>884</v>
      </c>
      <c r="H535" s="451">
        <v>74</v>
      </c>
      <c r="I535" s="454" t="s">
        <v>885</v>
      </c>
      <c r="J535" s="454" t="s">
        <v>865</v>
      </c>
      <c r="K535" s="457">
        <v>0</v>
      </c>
      <c r="L535" s="467" t="s">
        <v>886</v>
      </c>
      <c r="M535" s="423">
        <v>0.2</v>
      </c>
      <c r="N535" s="14" t="s">
        <v>49</v>
      </c>
      <c r="O535" s="179">
        <v>1</v>
      </c>
      <c r="P535" s="96">
        <v>1</v>
      </c>
      <c r="Q535" s="96">
        <v>1</v>
      </c>
      <c r="R535" s="98">
        <v>1</v>
      </c>
      <c r="S535" s="144">
        <f>SUM(O535:O535)*M535</f>
        <v>0.2</v>
      </c>
      <c r="T535" s="145">
        <f>SUM(P535:P535)*M535</f>
        <v>0.2</v>
      </c>
      <c r="U535" s="145">
        <f>SUM(Q535:Q535)*M535</f>
        <v>0.2</v>
      </c>
      <c r="V535" s="145">
        <f>SUM(R535:R535)*M535</f>
        <v>0.2</v>
      </c>
      <c r="W535" s="185">
        <f t="shared" si="378"/>
        <v>0.2</v>
      </c>
      <c r="X535" s="294">
        <f>+S536+S538+S540+S542</f>
        <v>0</v>
      </c>
      <c r="Y535" s="296">
        <f>+T536+T538+T540+T542</f>
        <v>0</v>
      </c>
      <c r="Z535" s="298">
        <f>+U536+U538+U540+U542</f>
        <v>0</v>
      </c>
      <c r="AA535" s="291">
        <f>+V536+V538+V540+V542</f>
        <v>0</v>
      </c>
      <c r="AB535" s="292">
        <f>+W536+W538+W540+W542</f>
        <v>0</v>
      </c>
      <c r="AC535" s="507"/>
      <c r="AD535" s="288" t="s">
        <v>395</v>
      </c>
      <c r="AE535" s="277" t="str">
        <f t="shared" ref="AE535" si="389">+IF(O536&gt;O535,"SUPERADA",IF(O536=O535,"EQUILIBRADA",IF(O536&lt;O535,"PARA MEJORAR")))</f>
        <v>PARA MEJORAR</v>
      </c>
      <c r="AF535" s="277" t="str">
        <f>IF(COUNTIF(AE535:AE542,"PARA MEJORAR")&gt;=1,"PARA MEJORAR","BIEN")</f>
        <v>PARA MEJORAR</v>
      </c>
      <c r="AG535" s="305"/>
      <c r="AH535" s="305"/>
      <c r="AI535" s="505"/>
      <c r="AJ535" s="164"/>
      <c r="AK535" s="165"/>
      <c r="AL535" s="165"/>
      <c r="AM535" s="165"/>
      <c r="AN535" s="165"/>
      <c r="AO535" s="166"/>
    </row>
    <row r="536" spans="1:41" ht="39.950000000000003" customHeight="1" thickBot="1" x14ac:dyDescent="0.25">
      <c r="A536" s="515"/>
      <c r="B536" s="518"/>
      <c r="C536" s="427"/>
      <c r="D536" s="430"/>
      <c r="E536" s="408"/>
      <c r="F536" s="411"/>
      <c r="G536" s="449"/>
      <c r="H536" s="452"/>
      <c r="I536" s="455"/>
      <c r="J536" s="455"/>
      <c r="K536" s="458"/>
      <c r="L536" s="385"/>
      <c r="M536" s="386"/>
      <c r="N536" s="198" t="s">
        <v>53</v>
      </c>
      <c r="O536" s="24">
        <v>0</v>
      </c>
      <c r="P536" s="25">
        <v>0</v>
      </c>
      <c r="Q536" s="25">
        <v>0</v>
      </c>
      <c r="R536" s="56">
        <v>0</v>
      </c>
      <c r="S536" s="148">
        <f>SUM(O536:O536)*M535</f>
        <v>0</v>
      </c>
      <c r="T536" s="149">
        <f>SUM(P536:P536)*M535</f>
        <v>0</v>
      </c>
      <c r="U536" s="149">
        <f>SUM(Q536:Q536)*M535</f>
        <v>0</v>
      </c>
      <c r="V536" s="149">
        <f>SUM(R536:R536)*M535</f>
        <v>0</v>
      </c>
      <c r="W536" s="187">
        <f t="shared" si="378"/>
        <v>0</v>
      </c>
      <c r="X536" s="295"/>
      <c r="Y536" s="297"/>
      <c r="Z536" s="299"/>
      <c r="AA536" s="292"/>
      <c r="AB536" s="292"/>
      <c r="AC536" s="507"/>
      <c r="AD536" s="289"/>
      <c r="AE536" s="279"/>
      <c r="AF536" s="278"/>
      <c r="AG536" s="305"/>
      <c r="AH536" s="305"/>
      <c r="AI536" s="505"/>
      <c r="AJ536" s="167"/>
      <c r="AK536" s="245"/>
      <c r="AL536" s="245"/>
      <c r="AM536" s="245"/>
      <c r="AN536" s="245"/>
      <c r="AO536" s="168"/>
    </row>
    <row r="537" spans="1:41" ht="39.950000000000003" customHeight="1" x14ac:dyDescent="0.2">
      <c r="A537" s="515"/>
      <c r="B537" s="518"/>
      <c r="C537" s="427"/>
      <c r="D537" s="430"/>
      <c r="E537" s="408"/>
      <c r="F537" s="411"/>
      <c r="G537" s="449"/>
      <c r="H537" s="452"/>
      <c r="I537" s="455"/>
      <c r="J537" s="455"/>
      <c r="K537" s="458"/>
      <c r="L537" s="385" t="s">
        <v>887</v>
      </c>
      <c r="M537" s="386">
        <v>0.2</v>
      </c>
      <c r="N537" s="44" t="s">
        <v>49</v>
      </c>
      <c r="O537" s="180">
        <v>1</v>
      </c>
      <c r="P537" s="109">
        <v>1</v>
      </c>
      <c r="Q537" s="109">
        <v>1</v>
      </c>
      <c r="R537" s="111">
        <v>1</v>
      </c>
      <c r="S537" s="151">
        <f>SUM(O537:O537)*M537</f>
        <v>0.2</v>
      </c>
      <c r="T537" s="152">
        <f>SUM(P537:P537)*M537</f>
        <v>0.2</v>
      </c>
      <c r="U537" s="152">
        <f>SUM(Q537:Q537)*M537</f>
        <v>0.2</v>
      </c>
      <c r="V537" s="152">
        <f>SUM(R537:R537)*M537</f>
        <v>0.2</v>
      </c>
      <c r="W537" s="191">
        <f t="shared" si="378"/>
        <v>0.2</v>
      </c>
      <c r="X537" s="295"/>
      <c r="Y537" s="297"/>
      <c r="Z537" s="299"/>
      <c r="AA537" s="292"/>
      <c r="AB537" s="292"/>
      <c r="AC537" s="507"/>
      <c r="AD537" s="289"/>
      <c r="AE537" s="277" t="str">
        <f t="shared" ref="AE537" si="390">+IF(O538&gt;O537,"SUPERADA",IF(O538=O537,"EQUILIBRADA",IF(O538&lt;O537,"PARA MEJORAR")))</f>
        <v>PARA MEJORAR</v>
      </c>
      <c r="AF537" s="278"/>
      <c r="AG537" s="305"/>
      <c r="AH537" s="305"/>
      <c r="AI537" s="505"/>
      <c r="AJ537" s="167"/>
      <c r="AK537" s="245"/>
      <c r="AL537" s="245"/>
      <c r="AM537" s="245"/>
      <c r="AN537" s="245"/>
      <c r="AO537" s="168"/>
    </row>
    <row r="538" spans="1:41" ht="39.950000000000003" customHeight="1" thickBot="1" x14ac:dyDescent="0.25">
      <c r="A538" s="515"/>
      <c r="B538" s="518"/>
      <c r="C538" s="427"/>
      <c r="D538" s="430"/>
      <c r="E538" s="408"/>
      <c r="F538" s="411"/>
      <c r="G538" s="449"/>
      <c r="H538" s="452"/>
      <c r="I538" s="455"/>
      <c r="J538" s="455"/>
      <c r="K538" s="458"/>
      <c r="L538" s="385"/>
      <c r="M538" s="386"/>
      <c r="N538" s="198" t="s">
        <v>53</v>
      </c>
      <c r="O538" s="24">
        <v>0</v>
      </c>
      <c r="P538" s="25">
        <v>0</v>
      </c>
      <c r="Q538" s="25">
        <v>0</v>
      </c>
      <c r="R538" s="56">
        <v>0</v>
      </c>
      <c r="S538" s="148">
        <f>SUM(O538:O538)*M537</f>
        <v>0</v>
      </c>
      <c r="T538" s="149">
        <f>SUM(P538:P538)*M537</f>
        <v>0</v>
      </c>
      <c r="U538" s="149">
        <f>SUM(Q538:Q538)*M537</f>
        <v>0</v>
      </c>
      <c r="V538" s="149">
        <f>SUM(R538:R538)*M537</f>
        <v>0</v>
      </c>
      <c r="W538" s="187">
        <f t="shared" si="378"/>
        <v>0</v>
      </c>
      <c r="X538" s="295"/>
      <c r="Y538" s="297"/>
      <c r="Z538" s="299"/>
      <c r="AA538" s="292"/>
      <c r="AB538" s="292"/>
      <c r="AC538" s="507"/>
      <c r="AD538" s="289"/>
      <c r="AE538" s="279"/>
      <c r="AF538" s="278"/>
      <c r="AG538" s="305"/>
      <c r="AH538" s="305"/>
      <c r="AI538" s="505"/>
      <c r="AJ538" s="167"/>
      <c r="AK538" s="245"/>
      <c r="AL538" s="245"/>
      <c r="AM538" s="245"/>
      <c r="AN538" s="245"/>
      <c r="AO538" s="168"/>
    </row>
    <row r="539" spans="1:41" ht="39.950000000000003" customHeight="1" x14ac:dyDescent="0.2">
      <c r="A539" s="515"/>
      <c r="B539" s="518"/>
      <c r="C539" s="427"/>
      <c r="D539" s="430"/>
      <c r="E539" s="408"/>
      <c r="F539" s="411"/>
      <c r="G539" s="449"/>
      <c r="H539" s="452"/>
      <c r="I539" s="455"/>
      <c r="J539" s="455"/>
      <c r="K539" s="458"/>
      <c r="L539" s="385" t="s">
        <v>888</v>
      </c>
      <c r="M539" s="386">
        <v>0.4</v>
      </c>
      <c r="N539" s="44" t="s">
        <v>49</v>
      </c>
      <c r="O539" s="180">
        <v>0</v>
      </c>
      <c r="P539" s="109">
        <v>0.2</v>
      </c>
      <c r="Q539" s="109">
        <v>0.5</v>
      </c>
      <c r="R539" s="111">
        <v>1</v>
      </c>
      <c r="S539" s="151">
        <f>SUM(O539:O539)*M539</f>
        <v>0</v>
      </c>
      <c r="T539" s="152">
        <f>SUM(P539:P539)*M539</f>
        <v>8.0000000000000016E-2</v>
      </c>
      <c r="U539" s="152">
        <f>SUM(Q539:Q539)*M539</f>
        <v>0.2</v>
      </c>
      <c r="V539" s="152">
        <f>SUM(R539:R539)*M539</f>
        <v>0.4</v>
      </c>
      <c r="W539" s="191">
        <f t="shared" si="378"/>
        <v>0.4</v>
      </c>
      <c r="X539" s="295"/>
      <c r="Y539" s="297"/>
      <c r="Z539" s="299"/>
      <c r="AA539" s="292"/>
      <c r="AB539" s="292"/>
      <c r="AC539" s="507"/>
      <c r="AD539" s="289"/>
      <c r="AE539" s="277" t="str">
        <f t="shared" ref="AE539" si="391">+IF(O540&gt;O539,"SUPERADA",IF(O540=O539,"EQUILIBRADA",IF(O540&lt;O539,"PARA MEJORAR")))</f>
        <v>EQUILIBRADA</v>
      </c>
      <c r="AF539" s="278"/>
      <c r="AG539" s="305"/>
      <c r="AH539" s="305"/>
      <c r="AI539" s="505"/>
      <c r="AJ539" s="167"/>
      <c r="AK539" s="245"/>
      <c r="AL539" s="245"/>
      <c r="AM539" s="245"/>
      <c r="AN539" s="245"/>
      <c r="AO539" s="168"/>
    </row>
    <row r="540" spans="1:41" ht="39.950000000000003" customHeight="1" thickBot="1" x14ac:dyDescent="0.25">
      <c r="A540" s="515"/>
      <c r="B540" s="518"/>
      <c r="C540" s="427"/>
      <c r="D540" s="430"/>
      <c r="E540" s="408"/>
      <c r="F540" s="411"/>
      <c r="G540" s="449"/>
      <c r="H540" s="452"/>
      <c r="I540" s="455"/>
      <c r="J540" s="455"/>
      <c r="K540" s="458"/>
      <c r="L540" s="385"/>
      <c r="M540" s="386"/>
      <c r="N540" s="198" t="s">
        <v>53</v>
      </c>
      <c r="O540" s="24">
        <v>0</v>
      </c>
      <c r="P540" s="25">
        <v>0</v>
      </c>
      <c r="Q540" s="25">
        <v>0</v>
      </c>
      <c r="R540" s="56">
        <v>0</v>
      </c>
      <c r="S540" s="148">
        <f>SUM(O540:O540)*M539</f>
        <v>0</v>
      </c>
      <c r="T540" s="149">
        <f>SUM(P540:P540)*M539</f>
        <v>0</v>
      </c>
      <c r="U540" s="149">
        <f>SUM(Q540:Q540)*M539</f>
        <v>0</v>
      </c>
      <c r="V540" s="149">
        <f>SUM(R540:R540)*M539</f>
        <v>0</v>
      </c>
      <c r="W540" s="187">
        <f t="shared" si="378"/>
        <v>0</v>
      </c>
      <c r="X540" s="295"/>
      <c r="Y540" s="297"/>
      <c r="Z540" s="299"/>
      <c r="AA540" s="292"/>
      <c r="AB540" s="292"/>
      <c r="AC540" s="507"/>
      <c r="AD540" s="289"/>
      <c r="AE540" s="279"/>
      <c r="AF540" s="278"/>
      <c r="AG540" s="305"/>
      <c r="AH540" s="305"/>
      <c r="AI540" s="505"/>
      <c r="AJ540" s="167"/>
      <c r="AK540" s="245"/>
      <c r="AL540" s="245"/>
      <c r="AM540" s="245"/>
      <c r="AN540" s="245"/>
      <c r="AO540" s="168"/>
    </row>
    <row r="541" spans="1:41" ht="39.950000000000003" customHeight="1" x14ac:dyDescent="0.2">
      <c r="A541" s="515"/>
      <c r="B541" s="518"/>
      <c r="C541" s="427"/>
      <c r="D541" s="430"/>
      <c r="E541" s="408"/>
      <c r="F541" s="411"/>
      <c r="G541" s="449"/>
      <c r="H541" s="452"/>
      <c r="I541" s="455"/>
      <c r="J541" s="455"/>
      <c r="K541" s="458"/>
      <c r="L541" s="385" t="s">
        <v>889</v>
      </c>
      <c r="M541" s="386">
        <v>0.2</v>
      </c>
      <c r="N541" s="44" t="s">
        <v>49</v>
      </c>
      <c r="O541" s="180">
        <v>0</v>
      </c>
      <c r="P541" s="109">
        <v>0</v>
      </c>
      <c r="Q541" s="109">
        <v>0.4</v>
      </c>
      <c r="R541" s="111">
        <v>1</v>
      </c>
      <c r="S541" s="151">
        <f>SUM(O541:O541)*M541</f>
        <v>0</v>
      </c>
      <c r="T541" s="152">
        <f>SUM(P541:P541)*M541</f>
        <v>0</v>
      </c>
      <c r="U541" s="152">
        <f>SUM(Q541:Q541)*M541</f>
        <v>8.0000000000000016E-2</v>
      </c>
      <c r="V541" s="152">
        <f>SUM(R541:R541)*M541</f>
        <v>0.2</v>
      </c>
      <c r="W541" s="191">
        <f t="shared" si="378"/>
        <v>0.2</v>
      </c>
      <c r="X541" s="295"/>
      <c r="Y541" s="297"/>
      <c r="Z541" s="299"/>
      <c r="AA541" s="292"/>
      <c r="AB541" s="292"/>
      <c r="AC541" s="507"/>
      <c r="AD541" s="289"/>
      <c r="AE541" s="277" t="str">
        <f t="shared" ref="AE541" si="392">+IF(O542&gt;O541,"SUPERADA",IF(O542=O541,"EQUILIBRADA",IF(O542&lt;O541,"PARA MEJORAR")))</f>
        <v>EQUILIBRADA</v>
      </c>
      <c r="AF541" s="278"/>
      <c r="AG541" s="305"/>
      <c r="AH541" s="305"/>
      <c r="AI541" s="505"/>
      <c r="AJ541" s="167"/>
      <c r="AK541" s="245"/>
      <c r="AL541" s="245"/>
      <c r="AM541" s="245"/>
      <c r="AN541" s="245"/>
      <c r="AO541" s="168"/>
    </row>
    <row r="542" spans="1:41" ht="39.950000000000003" customHeight="1" thickBot="1" x14ac:dyDescent="0.25">
      <c r="A542" s="515"/>
      <c r="B542" s="518"/>
      <c r="C542" s="428"/>
      <c r="D542" s="1"/>
      <c r="E542" s="409"/>
      <c r="F542" s="412"/>
      <c r="G542" s="450"/>
      <c r="H542" s="453"/>
      <c r="I542" s="456"/>
      <c r="J542" s="456"/>
      <c r="K542" s="459"/>
      <c r="L542" s="460"/>
      <c r="M542" s="425"/>
      <c r="N542" s="154" t="s">
        <v>53</v>
      </c>
      <c r="O542" s="46">
        <v>0</v>
      </c>
      <c r="P542" s="47">
        <v>0</v>
      </c>
      <c r="Q542" s="47">
        <v>0</v>
      </c>
      <c r="R542" s="59">
        <v>0</v>
      </c>
      <c r="S542" s="161">
        <f>SUM(O542:O542)*M541</f>
        <v>0</v>
      </c>
      <c r="T542" s="162">
        <f>SUM(P542:P542)*M541</f>
        <v>0</v>
      </c>
      <c r="U542" s="162">
        <f>SUM(Q542:Q542)*M541</f>
        <v>0</v>
      </c>
      <c r="V542" s="162">
        <f>SUM(R542:R542)*M541</f>
        <v>0</v>
      </c>
      <c r="W542" s="193">
        <f t="shared" si="378"/>
        <v>0</v>
      </c>
      <c r="X542" s="461"/>
      <c r="Y542" s="300"/>
      <c r="Z542" s="462"/>
      <c r="AA542" s="293"/>
      <c r="AB542" s="293"/>
      <c r="AC542" s="507"/>
      <c r="AD542" s="289"/>
      <c r="AE542" s="279"/>
      <c r="AF542" s="279"/>
      <c r="AG542" s="384"/>
      <c r="AH542" s="305"/>
      <c r="AI542" s="505"/>
      <c r="AJ542" s="167"/>
      <c r="AK542" s="245"/>
      <c r="AL542" s="245"/>
      <c r="AM542" s="245"/>
      <c r="AN542" s="245"/>
      <c r="AO542" s="168"/>
    </row>
    <row r="543" spans="1:41" ht="39.950000000000003" customHeight="1" x14ac:dyDescent="0.2">
      <c r="A543" s="515"/>
      <c r="B543" s="518"/>
      <c r="C543" s="426">
        <v>32</v>
      </c>
      <c r="D543" s="429" t="s">
        <v>890</v>
      </c>
      <c r="E543" s="407">
        <v>39</v>
      </c>
      <c r="F543" s="410" t="s">
        <v>891</v>
      </c>
      <c r="G543" s="448" t="s">
        <v>892</v>
      </c>
      <c r="H543" s="451">
        <v>75</v>
      </c>
      <c r="I543" s="454" t="s">
        <v>893</v>
      </c>
      <c r="J543" s="454" t="s">
        <v>894</v>
      </c>
      <c r="K543" s="457">
        <v>0</v>
      </c>
      <c r="L543" s="467" t="s">
        <v>931</v>
      </c>
      <c r="M543" s="423">
        <v>0.3</v>
      </c>
      <c r="N543" s="14" t="s">
        <v>49</v>
      </c>
      <c r="O543" s="179">
        <v>0.2</v>
      </c>
      <c r="P543" s="96">
        <v>0.7</v>
      </c>
      <c r="Q543" s="96">
        <v>1</v>
      </c>
      <c r="R543" s="98">
        <v>1</v>
      </c>
      <c r="S543" s="144">
        <f>SUM(O543:O543)*M543</f>
        <v>0.06</v>
      </c>
      <c r="T543" s="145">
        <f>SUM(P543:P543)*M543</f>
        <v>0.21</v>
      </c>
      <c r="U543" s="145">
        <f>SUM(Q543:Q543)*M543</f>
        <v>0.3</v>
      </c>
      <c r="V543" s="145">
        <f>SUM(R543:R543)*M543</f>
        <v>0.3</v>
      </c>
      <c r="W543" s="146">
        <f t="shared" si="378"/>
        <v>0.3</v>
      </c>
      <c r="X543" s="294">
        <f>+S544+S546+S548+S550</f>
        <v>0</v>
      </c>
      <c r="Y543" s="296">
        <f>+T544+T546+T548+T550</f>
        <v>0</v>
      </c>
      <c r="Z543" s="298">
        <f>+U544+U546+U548+U550</f>
        <v>0</v>
      </c>
      <c r="AA543" s="291">
        <f>+V544+V546+V548+V550</f>
        <v>0</v>
      </c>
      <c r="AB543" s="292">
        <f>+W544+W546+W548+W550</f>
        <v>0</v>
      </c>
      <c r="AC543" s="507"/>
      <c r="AD543" s="289"/>
      <c r="AE543" s="277" t="str">
        <f t="shared" ref="AE543" si="393">+IF(O544&gt;O543,"SUPERADA",IF(O544=O543,"EQUILIBRADA",IF(O544&lt;O543,"PARA MEJORAR")))</f>
        <v>PARA MEJORAR</v>
      </c>
      <c r="AF543" s="277" t="str">
        <f>IF(COUNTIF(AE543:AE550,"PARA MEJORAR")&gt;=1,"PARA MEJORAR","BIEN")</f>
        <v>PARA MEJORAR</v>
      </c>
      <c r="AG543" s="304" t="str">
        <f>IF(COUNTIF(AF543:AF550,"PARA MEJORAR")&gt;=1,"PARA MEJORAR","BIEN")</f>
        <v>PARA MEJORAR</v>
      </c>
      <c r="AH543" s="305"/>
      <c r="AI543" s="505"/>
      <c r="AJ543" s="164"/>
      <c r="AK543" s="165"/>
      <c r="AL543" s="165"/>
      <c r="AM543" s="165"/>
      <c r="AN543" s="165"/>
      <c r="AO543" s="166"/>
    </row>
    <row r="544" spans="1:41" ht="39.950000000000003" customHeight="1" thickBot="1" x14ac:dyDescent="0.25">
      <c r="A544" s="515"/>
      <c r="B544" s="518"/>
      <c r="C544" s="427"/>
      <c r="D544" s="430"/>
      <c r="E544" s="408"/>
      <c r="F544" s="411"/>
      <c r="G544" s="449"/>
      <c r="H544" s="452"/>
      <c r="I544" s="455"/>
      <c r="J544" s="455"/>
      <c r="K544" s="458"/>
      <c r="L544" s="468"/>
      <c r="M544" s="386"/>
      <c r="N544" s="198" t="s">
        <v>53</v>
      </c>
      <c r="O544" s="24">
        <v>0</v>
      </c>
      <c r="P544" s="25">
        <v>0</v>
      </c>
      <c r="Q544" s="25">
        <v>0</v>
      </c>
      <c r="R544" s="56">
        <v>0</v>
      </c>
      <c r="S544" s="148">
        <f>SUM(O544:O544)*M543</f>
        <v>0</v>
      </c>
      <c r="T544" s="149">
        <f>SUM(P544:P544)*M543</f>
        <v>0</v>
      </c>
      <c r="U544" s="149">
        <f>SUM(Q544:Q544)*M543</f>
        <v>0</v>
      </c>
      <c r="V544" s="149">
        <f>SUM(R544:R544)*M543</f>
        <v>0</v>
      </c>
      <c r="W544" s="150">
        <f t="shared" si="378"/>
        <v>0</v>
      </c>
      <c r="X544" s="295"/>
      <c r="Y544" s="297"/>
      <c r="Z544" s="299"/>
      <c r="AA544" s="292"/>
      <c r="AB544" s="292"/>
      <c r="AC544" s="507"/>
      <c r="AD544" s="289"/>
      <c r="AE544" s="279"/>
      <c r="AF544" s="278"/>
      <c r="AG544" s="305"/>
      <c r="AH544" s="305"/>
      <c r="AI544" s="505"/>
      <c r="AJ544" s="167"/>
      <c r="AK544" s="245"/>
      <c r="AL544" s="245"/>
      <c r="AM544" s="245"/>
      <c r="AN544" s="245"/>
      <c r="AO544" s="168"/>
    </row>
    <row r="545" spans="1:41" ht="39.950000000000003" customHeight="1" x14ac:dyDescent="0.2">
      <c r="A545" s="515"/>
      <c r="B545" s="518"/>
      <c r="C545" s="427"/>
      <c r="D545" s="430"/>
      <c r="E545" s="408"/>
      <c r="F545" s="411"/>
      <c r="G545" s="449"/>
      <c r="H545" s="452"/>
      <c r="I545" s="455"/>
      <c r="J545" s="455"/>
      <c r="K545" s="458"/>
      <c r="L545" s="385" t="s">
        <v>905</v>
      </c>
      <c r="M545" s="386">
        <v>0.3</v>
      </c>
      <c r="N545" s="44" t="s">
        <v>49</v>
      </c>
      <c r="O545" s="180">
        <v>0</v>
      </c>
      <c r="P545" s="109">
        <v>0</v>
      </c>
      <c r="Q545" s="109">
        <v>1</v>
      </c>
      <c r="R545" s="111">
        <v>1</v>
      </c>
      <c r="S545" s="151">
        <f>SUM(O545:O545)*M545</f>
        <v>0</v>
      </c>
      <c r="T545" s="152">
        <f>SUM(P545:P545)*M545</f>
        <v>0</v>
      </c>
      <c r="U545" s="152">
        <f>SUM(Q545:Q545)*M545</f>
        <v>0.3</v>
      </c>
      <c r="V545" s="152">
        <f>SUM(R545:R545)*M545</f>
        <v>0.3</v>
      </c>
      <c r="W545" s="153">
        <f t="shared" si="378"/>
        <v>0.3</v>
      </c>
      <c r="X545" s="295"/>
      <c r="Y545" s="297"/>
      <c r="Z545" s="299"/>
      <c r="AA545" s="292"/>
      <c r="AB545" s="292"/>
      <c r="AC545" s="507"/>
      <c r="AD545" s="289"/>
      <c r="AE545" s="277" t="str">
        <f t="shared" ref="AE545" si="394">+IF(O546&gt;O545,"SUPERADA",IF(O546=O545,"EQUILIBRADA",IF(O546&lt;O545,"PARA MEJORAR")))</f>
        <v>EQUILIBRADA</v>
      </c>
      <c r="AF545" s="278"/>
      <c r="AG545" s="305"/>
      <c r="AH545" s="305"/>
      <c r="AI545" s="505"/>
      <c r="AJ545" s="167"/>
      <c r="AK545" s="245"/>
      <c r="AL545" s="245"/>
      <c r="AM545" s="245"/>
      <c r="AN545" s="245"/>
      <c r="AO545" s="168"/>
    </row>
    <row r="546" spans="1:41" ht="39.950000000000003" customHeight="1" thickBot="1" x14ac:dyDescent="0.25">
      <c r="A546" s="515"/>
      <c r="B546" s="518"/>
      <c r="C546" s="427"/>
      <c r="D546" s="430"/>
      <c r="E546" s="408"/>
      <c r="F546" s="411"/>
      <c r="G546" s="449"/>
      <c r="H546" s="452"/>
      <c r="I546" s="455"/>
      <c r="J546" s="455"/>
      <c r="K546" s="458"/>
      <c r="L546" s="385"/>
      <c r="M546" s="386"/>
      <c r="N546" s="198" t="s">
        <v>53</v>
      </c>
      <c r="O546" s="24">
        <v>0</v>
      </c>
      <c r="P546" s="25">
        <v>0</v>
      </c>
      <c r="Q546" s="25">
        <v>0</v>
      </c>
      <c r="R546" s="56">
        <v>0</v>
      </c>
      <c r="S546" s="148">
        <f>SUM(O546:O546)*M545</f>
        <v>0</v>
      </c>
      <c r="T546" s="149">
        <f>SUM(P546:P546)*M545</f>
        <v>0</v>
      </c>
      <c r="U546" s="149">
        <f>SUM(Q546:Q546)*M545</f>
        <v>0</v>
      </c>
      <c r="V546" s="149">
        <f>SUM(R546:R546)*M545</f>
        <v>0</v>
      </c>
      <c r="W546" s="150">
        <f t="shared" si="378"/>
        <v>0</v>
      </c>
      <c r="X546" s="295"/>
      <c r="Y546" s="297"/>
      <c r="Z546" s="299"/>
      <c r="AA546" s="292"/>
      <c r="AB546" s="292"/>
      <c r="AC546" s="507"/>
      <c r="AD546" s="289"/>
      <c r="AE546" s="279"/>
      <c r="AF546" s="278"/>
      <c r="AG546" s="305"/>
      <c r="AH546" s="305"/>
      <c r="AI546" s="505"/>
      <c r="AJ546" s="167"/>
      <c r="AK546" s="245"/>
      <c r="AL546" s="245"/>
      <c r="AM546" s="245"/>
      <c r="AN546" s="245"/>
      <c r="AO546" s="168"/>
    </row>
    <row r="547" spans="1:41" ht="39.950000000000003" customHeight="1" x14ac:dyDescent="0.2">
      <c r="A547" s="515"/>
      <c r="B547" s="518"/>
      <c r="C547" s="427"/>
      <c r="D547" s="430"/>
      <c r="E547" s="408"/>
      <c r="F547" s="411"/>
      <c r="G547" s="449"/>
      <c r="H547" s="452"/>
      <c r="I547" s="455"/>
      <c r="J547" s="455"/>
      <c r="K547" s="458"/>
      <c r="L547" s="385" t="s">
        <v>895</v>
      </c>
      <c r="M547" s="386">
        <v>0.2</v>
      </c>
      <c r="N547" s="44" t="s">
        <v>49</v>
      </c>
      <c r="O547" s="180">
        <v>0</v>
      </c>
      <c r="P547" s="109">
        <v>0</v>
      </c>
      <c r="Q547" s="109">
        <v>0</v>
      </c>
      <c r="R547" s="111">
        <v>1</v>
      </c>
      <c r="S547" s="151">
        <f>SUM(O547:O547)*M547</f>
        <v>0</v>
      </c>
      <c r="T547" s="152">
        <f>SUM(P547:P547)*M547</f>
        <v>0</v>
      </c>
      <c r="U547" s="152">
        <f>SUM(Q547:Q547)*M547</f>
        <v>0</v>
      </c>
      <c r="V547" s="152">
        <f>SUM(R547:R547)*M547</f>
        <v>0.2</v>
      </c>
      <c r="W547" s="153">
        <f>MAX(S547:V547)</f>
        <v>0.2</v>
      </c>
      <c r="X547" s="295"/>
      <c r="Y547" s="297"/>
      <c r="Z547" s="299"/>
      <c r="AA547" s="292"/>
      <c r="AB547" s="292"/>
      <c r="AC547" s="507"/>
      <c r="AD547" s="289"/>
      <c r="AE547" s="277" t="str">
        <f t="shared" ref="AE547" si="395">+IF(O548&gt;O547,"SUPERADA",IF(O548=O547,"EQUILIBRADA",IF(O548&lt;O547,"PARA MEJORAR")))</f>
        <v>EQUILIBRADA</v>
      </c>
      <c r="AF547" s="278"/>
      <c r="AG547" s="305"/>
      <c r="AH547" s="305"/>
      <c r="AI547" s="505"/>
      <c r="AJ547" s="167"/>
      <c r="AK547" s="245"/>
      <c r="AL547" s="245"/>
      <c r="AM547" s="245"/>
      <c r="AN547" s="245"/>
      <c r="AO547" s="168"/>
    </row>
    <row r="548" spans="1:41" ht="39.950000000000003" customHeight="1" thickBot="1" x14ac:dyDescent="0.25">
      <c r="A548" s="515"/>
      <c r="B548" s="518"/>
      <c r="C548" s="427"/>
      <c r="D548" s="430"/>
      <c r="E548" s="408"/>
      <c r="F548" s="411"/>
      <c r="G548" s="449"/>
      <c r="H548" s="452"/>
      <c r="I548" s="455"/>
      <c r="J548" s="455"/>
      <c r="K548" s="458"/>
      <c r="L548" s="385"/>
      <c r="M548" s="386"/>
      <c r="N548" s="198" t="s">
        <v>53</v>
      </c>
      <c r="O548" s="24">
        <v>0</v>
      </c>
      <c r="P548" s="25">
        <v>0</v>
      </c>
      <c r="Q548" s="25">
        <v>0</v>
      </c>
      <c r="R548" s="56">
        <v>0</v>
      </c>
      <c r="S548" s="148">
        <f>SUM(O548:O548)*M547</f>
        <v>0</v>
      </c>
      <c r="T548" s="149">
        <f>SUM(P548:P548)*M547</f>
        <v>0</v>
      </c>
      <c r="U548" s="149">
        <f>SUM(Q548:Q548)*M547</f>
        <v>0</v>
      </c>
      <c r="V548" s="149">
        <f>SUM(R548:R548)*M547</f>
        <v>0</v>
      </c>
      <c r="W548" s="150">
        <f>MAX(S548:V548)</f>
        <v>0</v>
      </c>
      <c r="X548" s="295"/>
      <c r="Y548" s="297"/>
      <c r="Z548" s="299"/>
      <c r="AA548" s="292"/>
      <c r="AB548" s="292"/>
      <c r="AC548" s="507"/>
      <c r="AD548" s="289"/>
      <c r="AE548" s="279"/>
      <c r="AF548" s="278"/>
      <c r="AG548" s="305"/>
      <c r="AH548" s="305"/>
      <c r="AI548" s="505"/>
      <c r="AJ548" s="167"/>
      <c r="AK548" s="245"/>
      <c r="AL548" s="245"/>
      <c r="AM548" s="245"/>
      <c r="AN548" s="245"/>
      <c r="AO548" s="168"/>
    </row>
    <row r="549" spans="1:41" ht="39.950000000000003" customHeight="1" x14ac:dyDescent="0.2">
      <c r="A549" s="515"/>
      <c r="B549" s="518"/>
      <c r="C549" s="427"/>
      <c r="D549" s="430"/>
      <c r="E549" s="408"/>
      <c r="F549" s="411"/>
      <c r="G549" s="449"/>
      <c r="H549" s="452"/>
      <c r="I549" s="455"/>
      <c r="J549" s="455"/>
      <c r="K549" s="458"/>
      <c r="L549" s="385" t="s">
        <v>896</v>
      </c>
      <c r="M549" s="386">
        <v>0.2</v>
      </c>
      <c r="N549" s="44" t="s">
        <v>49</v>
      </c>
      <c r="O549" s="180">
        <v>0.25</v>
      </c>
      <c r="P549" s="109">
        <v>0.5</v>
      </c>
      <c r="Q549" s="109">
        <v>0.75</v>
      </c>
      <c r="R549" s="111">
        <v>1</v>
      </c>
      <c r="S549" s="151">
        <f>SUM(O549:O549)*M549</f>
        <v>0.05</v>
      </c>
      <c r="T549" s="152">
        <f>SUM(P549:P549)*M549</f>
        <v>0.1</v>
      </c>
      <c r="U549" s="152">
        <f>SUM(Q549:Q549)*M549</f>
        <v>0.15000000000000002</v>
      </c>
      <c r="V549" s="152">
        <f>SUM(R549:R549)*M549</f>
        <v>0.2</v>
      </c>
      <c r="W549" s="153">
        <f t="shared" si="378"/>
        <v>0.2</v>
      </c>
      <c r="X549" s="295"/>
      <c r="Y549" s="297"/>
      <c r="Z549" s="299"/>
      <c r="AA549" s="292"/>
      <c r="AB549" s="292"/>
      <c r="AC549" s="507"/>
      <c r="AD549" s="289"/>
      <c r="AE549" s="277" t="str">
        <f t="shared" ref="AE549" si="396">+IF(O550&gt;O549,"SUPERADA",IF(O550=O549,"EQUILIBRADA",IF(O550&lt;O549,"PARA MEJORAR")))</f>
        <v>PARA MEJORAR</v>
      </c>
      <c r="AF549" s="278"/>
      <c r="AG549" s="305"/>
      <c r="AH549" s="305"/>
      <c r="AI549" s="505"/>
      <c r="AJ549" s="167"/>
      <c r="AK549" s="245"/>
      <c r="AL549" s="245"/>
      <c r="AM549" s="245"/>
      <c r="AN549" s="245"/>
      <c r="AO549" s="168"/>
    </row>
    <row r="550" spans="1:41" ht="39.950000000000003" customHeight="1" thickBot="1" x14ac:dyDescent="0.25">
      <c r="A550" s="515"/>
      <c r="B550" s="518"/>
      <c r="C550" s="428"/>
      <c r="D550" s="431"/>
      <c r="E550" s="409"/>
      <c r="F550" s="412"/>
      <c r="G550" s="450"/>
      <c r="H550" s="453"/>
      <c r="I550" s="456"/>
      <c r="J550" s="456"/>
      <c r="K550" s="459"/>
      <c r="L550" s="460"/>
      <c r="M550" s="425"/>
      <c r="N550" s="154" t="s">
        <v>53</v>
      </c>
      <c r="O550" s="46">
        <v>0</v>
      </c>
      <c r="P550" s="47">
        <v>0</v>
      </c>
      <c r="Q550" s="47">
        <v>0</v>
      </c>
      <c r="R550" s="59">
        <v>0</v>
      </c>
      <c r="S550" s="161">
        <f>SUM(O550:O550)*M549</f>
        <v>0</v>
      </c>
      <c r="T550" s="162">
        <f>SUM(P550:P550)*M549</f>
        <v>0</v>
      </c>
      <c r="U550" s="162">
        <f>SUM(Q550:Q550)*M549</f>
        <v>0</v>
      </c>
      <c r="V550" s="162">
        <f>SUM(R550:R550)*M549</f>
        <v>0</v>
      </c>
      <c r="W550" s="163">
        <f t="shared" si="378"/>
        <v>0</v>
      </c>
      <c r="X550" s="461"/>
      <c r="Y550" s="300"/>
      <c r="Z550" s="462"/>
      <c r="AA550" s="293"/>
      <c r="AB550" s="293"/>
      <c r="AC550" s="507"/>
      <c r="AD550" s="289"/>
      <c r="AE550" s="279"/>
      <c r="AF550" s="279"/>
      <c r="AG550" s="384"/>
      <c r="AH550" s="305"/>
      <c r="AI550" s="505"/>
      <c r="AJ550" s="167"/>
      <c r="AK550" s="245"/>
      <c r="AL550" s="245"/>
      <c r="AM550" s="245"/>
      <c r="AN550" s="245"/>
      <c r="AO550" s="168"/>
    </row>
    <row r="551" spans="1:41" ht="39.950000000000003" customHeight="1" x14ac:dyDescent="0.2">
      <c r="A551" s="515"/>
      <c r="B551" s="518"/>
      <c r="C551" s="426">
        <v>33</v>
      </c>
      <c r="D551" s="429" t="s">
        <v>906</v>
      </c>
      <c r="E551" s="407">
        <v>40</v>
      </c>
      <c r="F551" s="432" t="s">
        <v>897</v>
      </c>
      <c r="G551" s="435" t="s">
        <v>898</v>
      </c>
      <c r="H551" s="438">
        <v>76</v>
      </c>
      <c r="I551" s="441" t="s">
        <v>899</v>
      </c>
      <c r="J551" s="444" t="s">
        <v>907</v>
      </c>
      <c r="K551" s="445">
        <v>0</v>
      </c>
      <c r="L551" s="421" t="s">
        <v>900</v>
      </c>
      <c r="M551" s="423">
        <v>0.3</v>
      </c>
      <c r="N551" s="14" t="s">
        <v>49</v>
      </c>
      <c r="O551" s="179">
        <v>1</v>
      </c>
      <c r="P551" s="96">
        <v>1</v>
      </c>
      <c r="Q551" s="96">
        <v>1</v>
      </c>
      <c r="R551" s="98">
        <v>1</v>
      </c>
      <c r="S551" s="144">
        <f>SUM(O551:O551)*M551</f>
        <v>0.3</v>
      </c>
      <c r="T551" s="145">
        <f>SUM(P551:P551)*M551</f>
        <v>0.3</v>
      </c>
      <c r="U551" s="145">
        <f>SUM(Q551:Q551)*M551</f>
        <v>0.3</v>
      </c>
      <c r="V551" s="145">
        <f>SUM(R551:R551)*M551</f>
        <v>0.3</v>
      </c>
      <c r="W551" s="146">
        <f t="shared" si="378"/>
        <v>0.3</v>
      </c>
      <c r="X551" s="294">
        <f>S552+S554+S556</f>
        <v>0</v>
      </c>
      <c r="Y551" s="296">
        <f t="shared" ref="Y551" si="397">T552+T554+T556</f>
        <v>0</v>
      </c>
      <c r="Z551" s="298">
        <f t="shared" ref="Z551" si="398">U552+U554+U556</f>
        <v>0</v>
      </c>
      <c r="AA551" s="291">
        <f t="shared" ref="AA551" si="399">V552+V554+V556</f>
        <v>0</v>
      </c>
      <c r="AB551" s="292">
        <f>W552+W554+W556</f>
        <v>0</v>
      </c>
      <c r="AC551" s="507"/>
      <c r="AD551" s="289"/>
      <c r="AE551" s="277" t="str">
        <f t="shared" ref="AE551" si="400">+IF(O552&gt;O551,"SUPERADA",IF(O552=O551,"EQUILIBRADA",IF(O552&lt;O551,"PARA MEJORAR")))</f>
        <v>PARA MEJORAR</v>
      </c>
      <c r="AF551" s="277" t="str">
        <f>IF(COUNTIF(AE551:AE554,"PARA MEJORAR")&gt;=1,"PARA MEJORAR","BIEN")</f>
        <v>PARA MEJORAR</v>
      </c>
      <c r="AG551" s="304" t="str">
        <f>IF(COUNTIF(AF551:AF554,"PARA MEJORAR")&gt;=1,"PARA MEJORAR","BIEN")</f>
        <v>PARA MEJORAR</v>
      </c>
      <c r="AH551" s="305"/>
      <c r="AI551" s="505"/>
      <c r="AJ551" s="164"/>
      <c r="AK551" s="165"/>
      <c r="AL551" s="165"/>
      <c r="AM551" s="165"/>
      <c r="AN551" s="165"/>
      <c r="AO551" s="166"/>
    </row>
    <row r="552" spans="1:41" ht="39.950000000000003" customHeight="1" thickBot="1" x14ac:dyDescent="0.25">
      <c r="A552" s="515"/>
      <c r="B552" s="518"/>
      <c r="C552" s="427"/>
      <c r="D552" s="430"/>
      <c r="E552" s="408"/>
      <c r="F552" s="433"/>
      <c r="G552" s="436"/>
      <c r="H552" s="439"/>
      <c r="I552" s="442"/>
      <c r="J552" s="442"/>
      <c r="K552" s="446"/>
      <c r="L552" s="422"/>
      <c r="M552" s="386"/>
      <c r="N552" s="198" t="s">
        <v>53</v>
      </c>
      <c r="O552" s="24">
        <v>0</v>
      </c>
      <c r="P552" s="25">
        <v>0</v>
      </c>
      <c r="Q552" s="25">
        <v>0</v>
      </c>
      <c r="R552" s="56">
        <v>0</v>
      </c>
      <c r="S552" s="148">
        <f>SUM(O552:O552)*M551</f>
        <v>0</v>
      </c>
      <c r="T552" s="149">
        <f>SUM(P552:P552)*M551</f>
        <v>0</v>
      </c>
      <c r="U552" s="149">
        <f>SUM(Q552:Q552)*M551</f>
        <v>0</v>
      </c>
      <c r="V552" s="149">
        <f>SUM(R552:R552)*M551</f>
        <v>0</v>
      </c>
      <c r="W552" s="150">
        <f t="shared" si="378"/>
        <v>0</v>
      </c>
      <c r="X552" s="295"/>
      <c r="Y552" s="297"/>
      <c r="Z552" s="299"/>
      <c r="AA552" s="292"/>
      <c r="AB552" s="292"/>
      <c r="AC552" s="507"/>
      <c r="AD552" s="289"/>
      <c r="AE552" s="279"/>
      <c r="AF552" s="278"/>
      <c r="AG552" s="305"/>
      <c r="AH552" s="305"/>
      <c r="AI552" s="505"/>
      <c r="AJ552" s="167"/>
      <c r="AK552" s="245"/>
      <c r="AL552" s="245"/>
      <c r="AM552" s="245"/>
      <c r="AN552" s="245"/>
      <c r="AO552" s="168"/>
    </row>
    <row r="553" spans="1:41" ht="39.950000000000003" customHeight="1" x14ac:dyDescent="0.2">
      <c r="A553" s="515"/>
      <c r="B553" s="518"/>
      <c r="C553" s="427"/>
      <c r="D553" s="430"/>
      <c r="E553" s="408"/>
      <c r="F553" s="433"/>
      <c r="G553" s="436"/>
      <c r="H553" s="439"/>
      <c r="I553" s="442"/>
      <c r="J553" s="442"/>
      <c r="K553" s="446"/>
      <c r="L553" s="419" t="s">
        <v>932</v>
      </c>
      <c r="M553" s="386">
        <v>0.3</v>
      </c>
      <c r="N553" s="44" t="s">
        <v>49</v>
      </c>
      <c r="O553" s="180">
        <v>0.1</v>
      </c>
      <c r="P553" s="109">
        <v>1</v>
      </c>
      <c r="Q553" s="109">
        <v>1</v>
      </c>
      <c r="R553" s="111">
        <v>1</v>
      </c>
      <c r="S553" s="151">
        <f>SUM(O553:O553)*M553</f>
        <v>0.03</v>
      </c>
      <c r="T553" s="152">
        <f>SUM(P553:P553)*M553</f>
        <v>0.3</v>
      </c>
      <c r="U553" s="152">
        <f>SUM(Q553:Q553)*M553</f>
        <v>0.3</v>
      </c>
      <c r="V553" s="152">
        <f>SUM(R553:R553)*M553</f>
        <v>0.3</v>
      </c>
      <c r="W553" s="153">
        <f t="shared" si="378"/>
        <v>0.3</v>
      </c>
      <c r="X553" s="295"/>
      <c r="Y553" s="297"/>
      <c r="Z553" s="299"/>
      <c r="AA553" s="292"/>
      <c r="AB553" s="292"/>
      <c r="AC553" s="507"/>
      <c r="AD553" s="289"/>
      <c r="AE553" s="277" t="str">
        <f t="shared" ref="AE553" si="401">+IF(O554&gt;O553,"SUPERADA",IF(O554=O553,"EQUILIBRADA",IF(O554&lt;O553,"PARA MEJORAR")))</f>
        <v>PARA MEJORAR</v>
      </c>
      <c r="AF553" s="278"/>
      <c r="AG553" s="305"/>
      <c r="AH553" s="305"/>
      <c r="AI553" s="505"/>
      <c r="AJ553" s="167"/>
      <c r="AK553" s="245"/>
      <c r="AL553" s="245"/>
      <c r="AM553" s="245"/>
      <c r="AN553" s="245"/>
      <c r="AO553" s="168"/>
    </row>
    <row r="554" spans="1:41" ht="39.950000000000003" customHeight="1" thickBot="1" x14ac:dyDescent="0.25">
      <c r="A554" s="515"/>
      <c r="B554" s="518"/>
      <c r="C554" s="427"/>
      <c r="D554" s="430"/>
      <c r="E554" s="408"/>
      <c r="F554" s="433"/>
      <c r="G554" s="436"/>
      <c r="H554" s="439"/>
      <c r="I554" s="442"/>
      <c r="J554" s="442"/>
      <c r="K554" s="446"/>
      <c r="L554" s="420"/>
      <c r="M554" s="386"/>
      <c r="N554" s="198" t="s">
        <v>53</v>
      </c>
      <c r="O554" s="24">
        <v>0</v>
      </c>
      <c r="P554" s="25">
        <v>0</v>
      </c>
      <c r="Q554" s="25">
        <v>0</v>
      </c>
      <c r="R554" s="56">
        <v>0</v>
      </c>
      <c r="S554" s="148">
        <f>SUM(O554:O554)*M553</f>
        <v>0</v>
      </c>
      <c r="T554" s="149">
        <f>SUM(P554:P554)*M553</f>
        <v>0</v>
      </c>
      <c r="U554" s="149">
        <f>SUM(Q554:Q554)*M553</f>
        <v>0</v>
      </c>
      <c r="V554" s="149">
        <f>SUM(R554:R554)*M553</f>
        <v>0</v>
      </c>
      <c r="W554" s="150">
        <f t="shared" si="378"/>
        <v>0</v>
      </c>
      <c r="X554" s="295"/>
      <c r="Y554" s="297"/>
      <c r="Z554" s="299"/>
      <c r="AA554" s="292"/>
      <c r="AB554" s="292"/>
      <c r="AC554" s="507"/>
      <c r="AD554" s="289"/>
      <c r="AE554" s="279"/>
      <c r="AF554" s="279"/>
      <c r="AG554" s="384"/>
      <c r="AH554" s="305"/>
      <c r="AI554" s="505"/>
      <c r="AJ554" s="167"/>
      <c r="AK554" s="245"/>
      <c r="AL554" s="245"/>
      <c r="AM554" s="245"/>
      <c r="AN554" s="245"/>
      <c r="AO554" s="168"/>
    </row>
    <row r="555" spans="1:41" ht="39.950000000000003" customHeight="1" x14ac:dyDescent="0.2">
      <c r="A555" s="515"/>
      <c r="B555" s="518"/>
      <c r="C555" s="427"/>
      <c r="D555" s="430"/>
      <c r="E555" s="408"/>
      <c r="F555" s="433"/>
      <c r="G555" s="436"/>
      <c r="H555" s="439"/>
      <c r="I555" s="442"/>
      <c r="J555" s="442"/>
      <c r="K555" s="446"/>
      <c r="L555" s="419" t="s">
        <v>901</v>
      </c>
      <c r="M555" s="386">
        <v>0.4</v>
      </c>
      <c r="N555" s="44" t="s">
        <v>49</v>
      </c>
      <c r="O555" s="180">
        <v>0</v>
      </c>
      <c r="P555" s="109">
        <v>0</v>
      </c>
      <c r="Q555" s="109">
        <v>0.2</v>
      </c>
      <c r="R555" s="111">
        <v>1</v>
      </c>
      <c r="S555" s="151">
        <f>SUM(O555:O555)*M555</f>
        <v>0</v>
      </c>
      <c r="T555" s="152">
        <f>SUM(P555:P555)*M555</f>
        <v>0</v>
      </c>
      <c r="U555" s="152">
        <f>SUM(Q555:Q555)*M555</f>
        <v>8.0000000000000016E-2</v>
      </c>
      <c r="V555" s="152">
        <f>SUM(R555:R555)*M555</f>
        <v>0.4</v>
      </c>
      <c r="W555" s="153">
        <f t="shared" si="378"/>
        <v>0.4</v>
      </c>
      <c r="X555" s="295"/>
      <c r="Y555" s="297"/>
      <c r="Z555" s="299"/>
      <c r="AA555" s="292"/>
      <c r="AB555" s="292"/>
      <c r="AC555" s="507"/>
      <c r="AD555" s="289"/>
      <c r="AE555" s="277" t="str">
        <f t="shared" ref="AE555" si="402">+IF(O556&gt;O555,"SUPERADA",IF(O556=O555,"EQUILIBRADA",IF(O556&lt;O555,"PARA MEJORAR")))</f>
        <v>EQUILIBRADA</v>
      </c>
      <c r="AF555" s="277" t="str">
        <f>IF(COUNTIF(AE555:AE556,"PARA MEJORAR")&gt;=1,"PARA MEJORAR","BIEN")</f>
        <v>BIEN</v>
      </c>
      <c r="AG555" s="304" t="str">
        <f>IF(COUNTIF(AF555:AF556,"PARA MEJORAR")&gt;=1,"PARA MEJORAR","BIEN")</f>
        <v>BIEN</v>
      </c>
      <c r="AH555" s="305"/>
      <c r="AI555" s="505"/>
      <c r="AJ555" s="167"/>
      <c r="AK555" s="245"/>
      <c r="AL555" s="245"/>
      <c r="AM555" s="245"/>
      <c r="AN555" s="245"/>
      <c r="AO555" s="168"/>
    </row>
    <row r="556" spans="1:41" ht="39.950000000000003" customHeight="1" thickBot="1" x14ac:dyDescent="0.25">
      <c r="A556" s="515"/>
      <c r="B556" s="518"/>
      <c r="C556" s="428"/>
      <c r="D556" s="431"/>
      <c r="E556" s="409"/>
      <c r="F556" s="434"/>
      <c r="G556" s="437"/>
      <c r="H556" s="440"/>
      <c r="I556" s="443"/>
      <c r="J556" s="443"/>
      <c r="K556" s="447"/>
      <c r="L556" s="424"/>
      <c r="M556" s="425"/>
      <c r="N556" s="154" t="s">
        <v>53</v>
      </c>
      <c r="O556" s="46">
        <v>0</v>
      </c>
      <c r="P556" s="47">
        <v>0</v>
      </c>
      <c r="Q556" s="47">
        <v>0</v>
      </c>
      <c r="R556" s="59">
        <v>0</v>
      </c>
      <c r="S556" s="161">
        <f>SUM(O556:O556)*M555</f>
        <v>0</v>
      </c>
      <c r="T556" s="162">
        <f>SUM(P556:P556)*M555</f>
        <v>0</v>
      </c>
      <c r="U556" s="162">
        <f>SUM(Q556:Q556)*M555</f>
        <v>0</v>
      </c>
      <c r="V556" s="162">
        <f>SUM(R556:R556)*M555</f>
        <v>0</v>
      </c>
      <c r="W556" s="163">
        <f t="shared" si="378"/>
        <v>0</v>
      </c>
      <c r="X556" s="295"/>
      <c r="Y556" s="297"/>
      <c r="Z556" s="299"/>
      <c r="AA556" s="292"/>
      <c r="AB556" s="293"/>
      <c r="AC556" s="507"/>
      <c r="AD556" s="290"/>
      <c r="AE556" s="279"/>
      <c r="AF556" s="279"/>
      <c r="AG556" s="384"/>
      <c r="AH556" s="305"/>
      <c r="AI556" s="505"/>
      <c r="AJ556" s="167"/>
      <c r="AK556" s="245"/>
      <c r="AL556" s="245"/>
      <c r="AM556" s="245"/>
      <c r="AN556" s="245"/>
      <c r="AO556" s="168"/>
    </row>
    <row r="557" spans="1:41" ht="39.950000000000003" customHeight="1" x14ac:dyDescent="0.2">
      <c r="A557" s="515"/>
      <c r="B557" s="518"/>
      <c r="C557" s="401"/>
      <c r="D557" s="404"/>
      <c r="E557" s="407"/>
      <c r="F557" s="410"/>
      <c r="G557" s="413" t="s">
        <v>944</v>
      </c>
      <c r="H557" s="416">
        <v>77</v>
      </c>
      <c r="I557" s="389" t="s">
        <v>220</v>
      </c>
      <c r="J557" s="392" t="s">
        <v>965</v>
      </c>
      <c r="K557" s="395">
        <v>0</v>
      </c>
      <c r="L557" s="398" t="s">
        <v>963</v>
      </c>
      <c r="M557" s="400">
        <v>0.6</v>
      </c>
      <c r="N557" s="14" t="s">
        <v>49</v>
      </c>
      <c r="O557" s="15">
        <v>0</v>
      </c>
      <c r="P557" s="16">
        <v>0</v>
      </c>
      <c r="Q557" s="16">
        <v>0.3</v>
      </c>
      <c r="R557" s="18">
        <v>1</v>
      </c>
      <c r="S557" s="144">
        <f>SUM(O557:O557)*M557</f>
        <v>0</v>
      </c>
      <c r="T557" s="145">
        <f>SUM(P557:P557)*M557</f>
        <v>0</v>
      </c>
      <c r="U557" s="145">
        <f>SUM(Q557:Q557)*M557</f>
        <v>0.18</v>
      </c>
      <c r="V557" s="145">
        <f>SUM(R557:R557)*M557</f>
        <v>0.6</v>
      </c>
      <c r="W557" s="205">
        <f t="shared" si="378"/>
        <v>0.6</v>
      </c>
      <c r="X557" s="334">
        <f>+S558+S560</f>
        <v>0</v>
      </c>
      <c r="Y557" s="313">
        <f>+T558+T560</f>
        <v>0</v>
      </c>
      <c r="Z557" s="315">
        <f>+U558+U560</f>
        <v>0</v>
      </c>
      <c r="AA557" s="317">
        <f>+V558+V560</f>
        <v>0</v>
      </c>
      <c r="AB557" s="317">
        <f>+W558+W560</f>
        <v>0</v>
      </c>
      <c r="AC557" s="507"/>
      <c r="AD557" s="382" t="s">
        <v>940</v>
      </c>
      <c r="AE557" s="277" t="str">
        <f t="shared" ref="AE557" si="403">+IF(O558&gt;O557,"SUPERADA",IF(O558=O557,"EQUILIBRADA",IF(O558&lt;O557,"PARA MEJORAR")))</f>
        <v>EQUILIBRADA</v>
      </c>
      <c r="AF557" s="277" t="str">
        <f>IF(COUNTIF(AE557:AE560,"PARA MEJORAR")&gt;=1,"PARA MEJORAR","BIEN")</f>
        <v>BIEN</v>
      </c>
      <c r="AG557" s="304" t="str">
        <f>IF(COUNTIF(AF557:AF560,"PARA MEJORAR")&gt;=1,"PARA MEJORAR","BIEN")</f>
        <v>BIEN</v>
      </c>
      <c r="AH557" s="305"/>
      <c r="AI557" s="505"/>
      <c r="AJ557" s="206"/>
      <c r="AK557" s="207"/>
      <c r="AL557" s="207"/>
      <c r="AM557" s="207"/>
      <c r="AN557" s="207"/>
      <c r="AO557" s="208"/>
    </row>
    <row r="558" spans="1:41" ht="39.950000000000003" customHeight="1" thickBot="1" x14ac:dyDescent="0.25">
      <c r="A558" s="515"/>
      <c r="B558" s="518"/>
      <c r="C558" s="402"/>
      <c r="D558" s="405"/>
      <c r="E558" s="408"/>
      <c r="F558" s="411"/>
      <c r="G558" s="414"/>
      <c r="H558" s="417"/>
      <c r="I558" s="390"/>
      <c r="J558" s="393"/>
      <c r="K558" s="396"/>
      <c r="L558" s="399"/>
      <c r="M558" s="372"/>
      <c r="N558" s="147" t="s">
        <v>53</v>
      </c>
      <c r="O558" s="24">
        <v>0</v>
      </c>
      <c r="P558" s="25">
        <v>0</v>
      </c>
      <c r="Q558" s="25">
        <v>0</v>
      </c>
      <c r="R558" s="56">
        <v>0</v>
      </c>
      <c r="S558" s="148">
        <f>SUM(O558:O558)*M557</f>
        <v>0</v>
      </c>
      <c r="T558" s="149">
        <f>SUM(P558:P558)*M557</f>
        <v>0</v>
      </c>
      <c r="U558" s="149">
        <f>SUM(Q558:Q558)*M557</f>
        <v>0</v>
      </c>
      <c r="V558" s="149">
        <f>SUM(R558:R558)*M557</f>
        <v>0</v>
      </c>
      <c r="W558" s="150">
        <f t="shared" si="378"/>
        <v>0</v>
      </c>
      <c r="X558" s="335"/>
      <c r="Y558" s="314"/>
      <c r="Z558" s="316"/>
      <c r="AA558" s="318"/>
      <c r="AB558" s="318"/>
      <c r="AC558" s="507"/>
      <c r="AD558" s="383"/>
      <c r="AE558" s="279"/>
      <c r="AF558" s="278"/>
      <c r="AG558" s="305"/>
      <c r="AH558" s="305"/>
      <c r="AI558" s="505"/>
      <c r="AJ558" s="167"/>
      <c r="AK558" s="245"/>
      <c r="AL558" s="245"/>
      <c r="AM558" s="245"/>
      <c r="AN558" s="245"/>
      <c r="AO558" s="168"/>
    </row>
    <row r="559" spans="1:41" ht="39.950000000000003" customHeight="1" x14ac:dyDescent="0.2">
      <c r="A559" s="515"/>
      <c r="B559" s="518"/>
      <c r="C559" s="402"/>
      <c r="D559" s="405"/>
      <c r="E559" s="408"/>
      <c r="F559" s="411"/>
      <c r="G559" s="414"/>
      <c r="H559" s="417"/>
      <c r="I559" s="390"/>
      <c r="J559" s="393"/>
      <c r="K559" s="396"/>
      <c r="L559" s="370" t="s">
        <v>92</v>
      </c>
      <c r="M559" s="372">
        <v>0.4</v>
      </c>
      <c r="N559" s="44" t="s">
        <v>49</v>
      </c>
      <c r="O559" s="90">
        <v>0</v>
      </c>
      <c r="P559" s="66">
        <v>0</v>
      </c>
      <c r="Q559" s="66">
        <v>0</v>
      </c>
      <c r="R559" s="67">
        <v>1</v>
      </c>
      <c r="S559" s="151">
        <f>SUM(O559:O559)*M559</f>
        <v>0</v>
      </c>
      <c r="T559" s="152">
        <f>SUM(P559:P559)*M559</f>
        <v>0</v>
      </c>
      <c r="U559" s="152">
        <f>SUM(Q559:Q559)*M559</f>
        <v>0</v>
      </c>
      <c r="V559" s="152">
        <f>SUM(R559:R559)*M559</f>
        <v>0.4</v>
      </c>
      <c r="W559" s="153">
        <f t="shared" si="378"/>
        <v>0.4</v>
      </c>
      <c r="X559" s="335"/>
      <c r="Y559" s="314"/>
      <c r="Z559" s="316"/>
      <c r="AA559" s="318"/>
      <c r="AB559" s="318"/>
      <c r="AC559" s="507"/>
      <c r="AD559" s="383"/>
      <c r="AE559" s="277" t="str">
        <f t="shared" ref="AE559" si="404">+IF(O560&gt;O559,"SUPERADA",IF(O560=O559,"EQUILIBRADA",IF(O560&lt;O559,"PARA MEJORAR")))</f>
        <v>EQUILIBRADA</v>
      </c>
      <c r="AF559" s="278"/>
      <c r="AG559" s="305"/>
      <c r="AH559" s="305"/>
      <c r="AI559" s="505"/>
      <c r="AJ559" s="167"/>
      <c r="AK559" s="245"/>
      <c r="AL559" s="245"/>
      <c r="AM559" s="245"/>
      <c r="AN559" s="245"/>
      <c r="AO559" s="168"/>
    </row>
    <row r="560" spans="1:41" ht="39.950000000000003" customHeight="1" thickBot="1" x14ac:dyDescent="0.25">
      <c r="A560" s="516"/>
      <c r="B560" s="519"/>
      <c r="C560" s="403"/>
      <c r="D560" s="406"/>
      <c r="E560" s="409"/>
      <c r="F560" s="412"/>
      <c r="G560" s="415"/>
      <c r="H560" s="418"/>
      <c r="I560" s="391"/>
      <c r="J560" s="394"/>
      <c r="K560" s="397"/>
      <c r="L560" s="371"/>
      <c r="M560" s="373"/>
      <c r="N560" s="154" t="s">
        <v>53</v>
      </c>
      <c r="O560" s="46">
        <v>0</v>
      </c>
      <c r="P560" s="47">
        <v>0</v>
      </c>
      <c r="Q560" s="47">
        <v>0</v>
      </c>
      <c r="R560" s="59">
        <v>0</v>
      </c>
      <c r="S560" s="161">
        <f>SUM(O560:O560)*M559</f>
        <v>0</v>
      </c>
      <c r="T560" s="162">
        <f>SUM(P560:P560)*M559</f>
        <v>0</v>
      </c>
      <c r="U560" s="162">
        <f>SUM(Q560:Q560)*M559</f>
        <v>0</v>
      </c>
      <c r="V560" s="162">
        <f>SUM(R560:R560)*M559</f>
        <v>0</v>
      </c>
      <c r="W560" s="150">
        <f t="shared" si="378"/>
        <v>0</v>
      </c>
      <c r="X560" s="335"/>
      <c r="Y560" s="314"/>
      <c r="Z560" s="316"/>
      <c r="AA560" s="318"/>
      <c r="AB560" s="319"/>
      <c r="AC560" s="507"/>
      <c r="AD560" s="383"/>
      <c r="AE560" s="279"/>
      <c r="AF560" s="278"/>
      <c r="AG560" s="305"/>
      <c r="AH560" s="305"/>
      <c r="AI560" s="505"/>
      <c r="AJ560" s="167"/>
      <c r="AK560" s="245"/>
      <c r="AL560" s="245"/>
      <c r="AM560" s="245"/>
      <c r="AN560" s="245"/>
      <c r="AO560" s="168"/>
    </row>
    <row r="561" spans="1:41" ht="39.950000000000003" customHeight="1" x14ac:dyDescent="0.2">
      <c r="A561" s="301" t="s">
        <v>41</v>
      </c>
      <c r="B561" s="310" t="s">
        <v>221</v>
      </c>
      <c r="C561" s="958">
        <v>34</v>
      </c>
      <c r="D561" s="961" t="s">
        <v>222</v>
      </c>
      <c r="E561" s="342">
        <v>41</v>
      </c>
      <c r="F561" s="964" t="s">
        <v>223</v>
      </c>
      <c r="G561" s="1010" t="s">
        <v>224</v>
      </c>
      <c r="H561" s="351">
        <v>78</v>
      </c>
      <c r="I561" s="1013" t="s">
        <v>225</v>
      </c>
      <c r="J561" s="1013" t="s">
        <v>226</v>
      </c>
      <c r="K561" s="1016">
        <v>0</v>
      </c>
      <c r="L561" s="985" t="s">
        <v>227</v>
      </c>
      <c r="M561" s="957">
        <v>0.6</v>
      </c>
      <c r="N561" s="14" t="s">
        <v>49</v>
      </c>
      <c r="O561" s="16">
        <v>0.2</v>
      </c>
      <c r="P561" s="16">
        <v>0.4</v>
      </c>
      <c r="Q561" s="16">
        <v>0.7</v>
      </c>
      <c r="R561" s="18">
        <v>1</v>
      </c>
      <c r="S561" s="133">
        <f>SUM(O561:O561)*M561</f>
        <v>0.12</v>
      </c>
      <c r="T561" s="134">
        <f>SUM(P561:P561)*M561</f>
        <v>0.24</v>
      </c>
      <c r="U561" s="134">
        <f>SUM(Q561:Q561)*M561</f>
        <v>0.42</v>
      </c>
      <c r="V561" s="134">
        <f>SUM(R561:R561)*M561</f>
        <v>0.6</v>
      </c>
      <c r="W561" s="139">
        <f t="shared" ref="W561:W632" si="405">MAX(S561:V561)</f>
        <v>0.6</v>
      </c>
      <c r="X561" s="334">
        <f>+S562+S564</f>
        <v>0</v>
      </c>
      <c r="Y561" s="313">
        <f>+T562+T564</f>
        <v>0</v>
      </c>
      <c r="Z561" s="315">
        <f>+U562+U564</f>
        <v>0</v>
      </c>
      <c r="AA561" s="317">
        <f>+V562+V564</f>
        <v>0</v>
      </c>
      <c r="AB561" s="317">
        <f>+W562+W564</f>
        <v>0</v>
      </c>
      <c r="AC561" s="928" t="s">
        <v>228</v>
      </c>
      <c r="AD561" s="320" t="s">
        <v>229</v>
      </c>
      <c r="AE561" s="277" t="str">
        <f t="shared" ref="AE561" si="406">+IF(O562&gt;O561,"SUPERADA",IF(O562=O561,"EQUILIBRADA",IF(O562&lt;O561,"PARA MEJORAR")))</f>
        <v>PARA MEJORAR</v>
      </c>
      <c r="AF561" s="277" t="str">
        <f>IF(COUNTIF(AE561:AE564,"PARA MEJORAR")&gt;=1,"PARA MEJORAR","BIEN")</f>
        <v>PARA MEJORAR</v>
      </c>
      <c r="AG561" s="277" t="str">
        <f>IF(COUNTIF(AF561:AF576,"PARA MEJORAR")&gt;=1,"PARA MEJORAR","BIEN")</f>
        <v>PARA MEJORAR</v>
      </c>
      <c r="AH561" s="277" t="str">
        <f>IF(COUNTIF(AG561:AG692,"PARA MEJORAR")&gt;=1,"PARA MEJORAR","BIEN")</f>
        <v>PARA MEJORAR</v>
      </c>
      <c r="AI561" s="1400" t="s">
        <v>999</v>
      </c>
      <c r="AJ561" s="87"/>
      <c r="AK561" s="88"/>
      <c r="AL561" s="88"/>
      <c r="AM561" s="88"/>
      <c r="AN561" s="88"/>
      <c r="AO561" s="89"/>
    </row>
    <row r="562" spans="1:41" ht="39.950000000000003" customHeight="1" thickBot="1" x14ac:dyDescent="0.25">
      <c r="A562" s="302"/>
      <c r="B562" s="311"/>
      <c r="C562" s="959"/>
      <c r="D562" s="962"/>
      <c r="E562" s="343"/>
      <c r="F562" s="965"/>
      <c r="G562" s="1011"/>
      <c r="H562" s="352"/>
      <c r="I562" s="1014"/>
      <c r="J562" s="1014"/>
      <c r="K562" s="1017"/>
      <c r="L562" s="980"/>
      <c r="M562" s="357"/>
      <c r="N562" s="147" t="s">
        <v>53</v>
      </c>
      <c r="O562" s="25">
        <v>0</v>
      </c>
      <c r="P562" s="25">
        <v>0</v>
      </c>
      <c r="Q562" s="25">
        <v>0</v>
      </c>
      <c r="R562" s="56">
        <v>0</v>
      </c>
      <c r="S562" s="124">
        <f>SUM(O562:O562)*M561</f>
        <v>0</v>
      </c>
      <c r="T562" s="125">
        <f>SUM(P562:P562)*M561</f>
        <v>0</v>
      </c>
      <c r="U562" s="125">
        <f>SUM(Q562:Q562)*M561</f>
        <v>0</v>
      </c>
      <c r="V562" s="125">
        <f>SUM(R562:R562)*M561</f>
        <v>0</v>
      </c>
      <c r="W562" s="140">
        <f t="shared" si="405"/>
        <v>0</v>
      </c>
      <c r="X562" s="335"/>
      <c r="Y562" s="314"/>
      <c r="Z562" s="316"/>
      <c r="AA562" s="318"/>
      <c r="AB562" s="318"/>
      <c r="AC562" s="929"/>
      <c r="AD562" s="321"/>
      <c r="AE562" s="279"/>
      <c r="AF562" s="278"/>
      <c r="AG562" s="278"/>
      <c r="AH562" s="278"/>
      <c r="AI562" s="1401"/>
      <c r="AJ562" s="42"/>
      <c r="AK562" s="247"/>
      <c r="AL562" s="247"/>
      <c r="AM562" s="247"/>
      <c r="AN562" s="247"/>
      <c r="AO562" s="43"/>
    </row>
    <row r="563" spans="1:41" ht="39.950000000000003" customHeight="1" x14ac:dyDescent="0.2">
      <c r="A563" s="302"/>
      <c r="B563" s="311"/>
      <c r="C563" s="959"/>
      <c r="D563" s="962"/>
      <c r="E563" s="343"/>
      <c r="F563" s="965"/>
      <c r="G563" s="1011"/>
      <c r="H563" s="352"/>
      <c r="I563" s="1014"/>
      <c r="J563" s="1014"/>
      <c r="K563" s="1017"/>
      <c r="L563" s="980" t="s">
        <v>230</v>
      </c>
      <c r="M563" s="356">
        <v>0.4</v>
      </c>
      <c r="N563" s="44" t="s">
        <v>49</v>
      </c>
      <c r="O563" s="34">
        <v>0.2</v>
      </c>
      <c r="P563" s="34">
        <v>0.4</v>
      </c>
      <c r="Q563" s="34">
        <v>0.7</v>
      </c>
      <c r="R563" s="36">
        <v>1</v>
      </c>
      <c r="S563" s="127">
        <f>SUM(O563:O563)*M563</f>
        <v>8.0000000000000016E-2</v>
      </c>
      <c r="T563" s="128">
        <f>SUM(P563:P563)*M563</f>
        <v>0.16000000000000003</v>
      </c>
      <c r="U563" s="128">
        <f>SUM(Q563:Q563)*M563</f>
        <v>0.27999999999999997</v>
      </c>
      <c r="V563" s="128">
        <f>SUM(R563:R563)*M563</f>
        <v>0.4</v>
      </c>
      <c r="W563" s="141">
        <f t="shared" si="405"/>
        <v>0.4</v>
      </c>
      <c r="X563" s="335"/>
      <c r="Y563" s="314"/>
      <c r="Z563" s="316"/>
      <c r="AA563" s="318"/>
      <c r="AB563" s="318"/>
      <c r="AC563" s="929"/>
      <c r="AD563" s="321"/>
      <c r="AE563" s="277" t="str">
        <f t="shared" ref="AE563" si="407">+IF(O564&gt;O563,"SUPERADA",IF(O564=O563,"EQUILIBRADA",IF(O564&lt;O563,"PARA MEJORAR")))</f>
        <v>PARA MEJORAR</v>
      </c>
      <c r="AF563" s="278"/>
      <c r="AG563" s="278"/>
      <c r="AH563" s="278"/>
      <c r="AI563" s="1401"/>
      <c r="AJ563" s="42"/>
      <c r="AK563" s="247"/>
      <c r="AL563" s="247"/>
      <c r="AM563" s="247"/>
      <c r="AN563" s="247"/>
      <c r="AO563" s="43"/>
    </row>
    <row r="564" spans="1:41" ht="39.950000000000003" customHeight="1" thickBot="1" x14ac:dyDescent="0.25">
      <c r="A564" s="302"/>
      <c r="B564" s="311"/>
      <c r="C564" s="959"/>
      <c r="D564" s="962"/>
      <c r="E564" s="343"/>
      <c r="F564" s="965"/>
      <c r="G564" s="1012"/>
      <c r="H564" s="353"/>
      <c r="I564" s="1015"/>
      <c r="J564" s="1015"/>
      <c r="K564" s="1018"/>
      <c r="L564" s="981"/>
      <c r="M564" s="949"/>
      <c r="N564" s="154" t="s">
        <v>53</v>
      </c>
      <c r="O564" s="25">
        <v>0</v>
      </c>
      <c r="P564" s="25">
        <v>0</v>
      </c>
      <c r="Q564" s="25">
        <v>0</v>
      </c>
      <c r="R564" s="56">
        <v>0</v>
      </c>
      <c r="S564" s="130">
        <f>SUM(O564:O564)*M563</f>
        <v>0</v>
      </c>
      <c r="T564" s="131">
        <f>SUM(P564:P564)*M563</f>
        <v>0</v>
      </c>
      <c r="U564" s="131">
        <f>SUM(Q564:Q564)*M563</f>
        <v>0</v>
      </c>
      <c r="V564" s="131">
        <f>SUM(R564:R564)*M563</f>
        <v>0</v>
      </c>
      <c r="W564" s="142">
        <f t="shared" si="405"/>
        <v>0</v>
      </c>
      <c r="X564" s="335"/>
      <c r="Y564" s="314"/>
      <c r="Z564" s="316"/>
      <c r="AA564" s="318"/>
      <c r="AB564" s="319"/>
      <c r="AC564" s="929"/>
      <c r="AD564" s="321"/>
      <c r="AE564" s="279"/>
      <c r="AF564" s="279"/>
      <c r="AG564" s="278"/>
      <c r="AH564" s="278"/>
      <c r="AI564" s="1401"/>
      <c r="AJ564" s="42"/>
      <c r="AK564" s="247"/>
      <c r="AL564" s="247"/>
      <c r="AM564" s="247"/>
      <c r="AN564" s="247"/>
      <c r="AO564" s="43"/>
    </row>
    <row r="565" spans="1:41" ht="39.950000000000003" customHeight="1" x14ac:dyDescent="0.2">
      <c r="A565" s="302"/>
      <c r="B565" s="311"/>
      <c r="C565" s="959"/>
      <c r="D565" s="962"/>
      <c r="E565" s="343"/>
      <c r="F565" s="965"/>
      <c r="G565" s="1010" t="s">
        <v>231</v>
      </c>
      <c r="H565" s="351">
        <v>79</v>
      </c>
      <c r="I565" s="1013" t="s">
        <v>232</v>
      </c>
      <c r="J565" s="1013" t="s">
        <v>233</v>
      </c>
      <c r="K565" s="1016">
        <v>0</v>
      </c>
      <c r="L565" s="985" t="s">
        <v>234</v>
      </c>
      <c r="M565" s="957">
        <v>0.6</v>
      </c>
      <c r="N565" s="14" t="s">
        <v>49</v>
      </c>
      <c r="O565" s="16">
        <v>0.1</v>
      </c>
      <c r="P565" s="16">
        <v>0.4</v>
      </c>
      <c r="Q565" s="16">
        <v>0.7</v>
      </c>
      <c r="R565" s="18">
        <v>1</v>
      </c>
      <c r="S565" s="121">
        <f>SUM(O565:O565)*M565</f>
        <v>0.06</v>
      </c>
      <c r="T565" s="122">
        <f>SUM(P565:P565)*M565</f>
        <v>0.24</v>
      </c>
      <c r="U565" s="122">
        <f>SUM(Q565:Q565)*M565</f>
        <v>0.42</v>
      </c>
      <c r="V565" s="122">
        <f>SUM(R565:R565)*M565</f>
        <v>0.6</v>
      </c>
      <c r="W565" s="143">
        <f t="shared" si="405"/>
        <v>0.6</v>
      </c>
      <c r="X565" s="334">
        <f>+S566+S568</f>
        <v>0</v>
      </c>
      <c r="Y565" s="313">
        <f>+T566+T568</f>
        <v>0</v>
      </c>
      <c r="Z565" s="315">
        <f>+U566+U568</f>
        <v>0</v>
      </c>
      <c r="AA565" s="317">
        <f>+V566+V568</f>
        <v>0</v>
      </c>
      <c r="AB565" s="317">
        <f>+W566+W568</f>
        <v>0</v>
      </c>
      <c r="AC565" s="929"/>
      <c r="AD565" s="321"/>
      <c r="AE565" s="277" t="str">
        <f t="shared" ref="AE565" si="408">+IF(O566&gt;O565,"SUPERADA",IF(O566=O565,"EQUILIBRADA",IF(O566&lt;O565,"PARA MEJORAR")))</f>
        <v>PARA MEJORAR</v>
      </c>
      <c r="AF565" s="277" t="str">
        <f>IF(COUNTIF(AE565:AE568,"PARA MEJORAR")&gt;=1,"PARA MEJORAR","BIEN")</f>
        <v>PARA MEJORAR</v>
      </c>
      <c r="AG565" s="278"/>
      <c r="AH565" s="278"/>
      <c r="AI565" s="1401"/>
      <c r="AJ565" s="87"/>
      <c r="AK565" s="88"/>
      <c r="AL565" s="88"/>
      <c r="AM565" s="88"/>
      <c r="AN565" s="88"/>
      <c r="AO565" s="89"/>
    </row>
    <row r="566" spans="1:41" ht="39.950000000000003" customHeight="1" thickBot="1" x14ac:dyDescent="0.25">
      <c r="A566" s="302"/>
      <c r="B566" s="311"/>
      <c r="C566" s="959"/>
      <c r="D566" s="962"/>
      <c r="E566" s="343"/>
      <c r="F566" s="965"/>
      <c r="G566" s="1011"/>
      <c r="H566" s="352"/>
      <c r="I566" s="1014"/>
      <c r="J566" s="1014"/>
      <c r="K566" s="1017"/>
      <c r="L566" s="980"/>
      <c r="M566" s="357"/>
      <c r="N566" s="147" t="s">
        <v>53</v>
      </c>
      <c r="O566" s="25">
        <v>0</v>
      </c>
      <c r="P566" s="25">
        <v>0</v>
      </c>
      <c r="Q566" s="25">
        <v>0</v>
      </c>
      <c r="R566" s="56">
        <v>0</v>
      </c>
      <c r="S566" s="124">
        <f>SUM(O566:O566)*M565</f>
        <v>0</v>
      </c>
      <c r="T566" s="125">
        <f>SUM(P566:P566)*M565</f>
        <v>0</v>
      </c>
      <c r="U566" s="125">
        <f>SUM(Q566:Q566)*M565</f>
        <v>0</v>
      </c>
      <c r="V566" s="125">
        <f>SUM(R566:R566)*M565</f>
        <v>0</v>
      </c>
      <c r="W566" s="140">
        <f t="shared" si="405"/>
        <v>0</v>
      </c>
      <c r="X566" s="335"/>
      <c r="Y566" s="314"/>
      <c r="Z566" s="316"/>
      <c r="AA566" s="318"/>
      <c r="AB566" s="318"/>
      <c r="AC566" s="929"/>
      <c r="AD566" s="321"/>
      <c r="AE566" s="279"/>
      <c r="AF566" s="278"/>
      <c r="AG566" s="278"/>
      <c r="AH566" s="278"/>
      <c r="AI566" s="1401"/>
      <c r="AJ566" s="42"/>
      <c r="AK566" s="247"/>
      <c r="AL566" s="247"/>
      <c r="AM566" s="247"/>
      <c r="AN566" s="247"/>
      <c r="AO566" s="43"/>
    </row>
    <row r="567" spans="1:41" ht="39.950000000000003" customHeight="1" x14ac:dyDescent="0.2">
      <c r="A567" s="302"/>
      <c r="B567" s="311"/>
      <c r="C567" s="959"/>
      <c r="D567" s="962"/>
      <c r="E567" s="343"/>
      <c r="F567" s="965"/>
      <c r="G567" s="1011"/>
      <c r="H567" s="352"/>
      <c r="I567" s="1014"/>
      <c r="J567" s="1014"/>
      <c r="K567" s="1017"/>
      <c r="L567" s="980" t="s">
        <v>235</v>
      </c>
      <c r="M567" s="356">
        <v>0.4</v>
      </c>
      <c r="N567" s="44" t="s">
        <v>49</v>
      </c>
      <c r="O567" s="66">
        <v>0.1</v>
      </c>
      <c r="P567" s="66">
        <v>0.4</v>
      </c>
      <c r="Q567" s="66">
        <v>0.7</v>
      </c>
      <c r="R567" s="67">
        <v>1</v>
      </c>
      <c r="S567" s="127">
        <f>SUM(O567:O567)*M567</f>
        <v>4.0000000000000008E-2</v>
      </c>
      <c r="T567" s="128">
        <f>SUM(P567:P567)*M567</f>
        <v>0.16000000000000003</v>
      </c>
      <c r="U567" s="128">
        <f>SUM(Q567:Q567)*M567</f>
        <v>0.27999999999999997</v>
      </c>
      <c r="V567" s="128">
        <f>SUM(R567:R567)*M567</f>
        <v>0.4</v>
      </c>
      <c r="W567" s="141">
        <f t="shared" si="405"/>
        <v>0.4</v>
      </c>
      <c r="X567" s="335"/>
      <c r="Y567" s="314"/>
      <c r="Z567" s="316"/>
      <c r="AA567" s="318"/>
      <c r="AB567" s="318"/>
      <c r="AC567" s="929"/>
      <c r="AD567" s="321"/>
      <c r="AE567" s="277" t="str">
        <f t="shared" ref="AE567" si="409">+IF(O568&gt;O567,"SUPERADA",IF(O568=O567,"EQUILIBRADA",IF(O568&lt;O567,"PARA MEJORAR")))</f>
        <v>PARA MEJORAR</v>
      </c>
      <c r="AF567" s="278"/>
      <c r="AG567" s="278"/>
      <c r="AH567" s="278"/>
      <c r="AI567" s="1401"/>
      <c r="AJ567" s="42"/>
      <c r="AK567" s="247"/>
      <c r="AL567" s="247"/>
      <c r="AM567" s="247"/>
      <c r="AN567" s="247"/>
      <c r="AO567" s="43"/>
    </row>
    <row r="568" spans="1:41" ht="39.950000000000003" customHeight="1" thickBot="1" x14ac:dyDescent="0.25">
      <c r="A568" s="302"/>
      <c r="B568" s="311"/>
      <c r="C568" s="959"/>
      <c r="D568" s="962"/>
      <c r="E568" s="343"/>
      <c r="F568" s="965"/>
      <c r="G568" s="1012"/>
      <c r="H568" s="353"/>
      <c r="I568" s="1015"/>
      <c r="J568" s="1015"/>
      <c r="K568" s="1018"/>
      <c r="L568" s="981"/>
      <c r="M568" s="949"/>
      <c r="N568" s="154" t="s">
        <v>53</v>
      </c>
      <c r="O568" s="25">
        <v>0</v>
      </c>
      <c r="P568" s="25">
        <v>0</v>
      </c>
      <c r="Q568" s="25">
        <v>0</v>
      </c>
      <c r="R568" s="56">
        <v>0</v>
      </c>
      <c r="S568" s="158">
        <f>SUM(O568:O568)*M567</f>
        <v>0</v>
      </c>
      <c r="T568" s="159">
        <f>SUM(P568:P568)*M567</f>
        <v>0</v>
      </c>
      <c r="U568" s="159">
        <f>SUM(Q568:Q568)*M567</f>
        <v>0</v>
      </c>
      <c r="V568" s="159">
        <f>SUM(R568:R568)*M567</f>
        <v>0</v>
      </c>
      <c r="W568" s="209">
        <f t="shared" si="405"/>
        <v>0</v>
      </c>
      <c r="X568" s="335"/>
      <c r="Y568" s="314"/>
      <c r="Z568" s="316"/>
      <c r="AA568" s="318"/>
      <c r="AB568" s="319"/>
      <c r="AC568" s="929"/>
      <c r="AD568" s="321"/>
      <c r="AE568" s="279"/>
      <c r="AF568" s="279"/>
      <c r="AG568" s="278"/>
      <c r="AH568" s="278"/>
      <c r="AI568" s="1401"/>
      <c r="AJ568" s="42"/>
      <c r="AK568" s="247"/>
      <c r="AL568" s="247"/>
      <c r="AM568" s="247"/>
      <c r="AN568" s="247"/>
      <c r="AO568" s="43"/>
    </row>
    <row r="569" spans="1:41" ht="39.950000000000003" customHeight="1" x14ac:dyDescent="0.2">
      <c r="A569" s="302"/>
      <c r="B569" s="311"/>
      <c r="C569" s="959"/>
      <c r="D569" s="962"/>
      <c r="E569" s="343"/>
      <c r="F569" s="965"/>
      <c r="G569" s="1010" t="s">
        <v>236</v>
      </c>
      <c r="H569" s="351">
        <v>80</v>
      </c>
      <c r="I569" s="982" t="s">
        <v>237</v>
      </c>
      <c r="J569" s="982" t="s">
        <v>238</v>
      </c>
      <c r="K569" s="953">
        <v>0</v>
      </c>
      <c r="L569" s="985" t="s">
        <v>239</v>
      </c>
      <c r="M569" s="957">
        <v>0.25</v>
      </c>
      <c r="N569" s="14" t="s">
        <v>49</v>
      </c>
      <c r="O569" s="16">
        <v>0.1</v>
      </c>
      <c r="P569" s="16">
        <v>0.3</v>
      </c>
      <c r="Q569" s="16">
        <v>0.6</v>
      </c>
      <c r="R569" s="18">
        <v>1</v>
      </c>
      <c r="S569" s="133">
        <f>SUM(O569:O569)*M569</f>
        <v>2.5000000000000001E-2</v>
      </c>
      <c r="T569" s="134">
        <f>SUM(P569:P569)*M569</f>
        <v>7.4999999999999997E-2</v>
      </c>
      <c r="U569" s="134">
        <f>SUM(Q569:Q569)*M569</f>
        <v>0.15</v>
      </c>
      <c r="V569" s="134">
        <f>SUM(R569:R569)*M569</f>
        <v>0.25</v>
      </c>
      <c r="W569" s="139">
        <f t="shared" si="405"/>
        <v>0.25</v>
      </c>
      <c r="X569" s="294">
        <f>+S570+S572+S574+S576</f>
        <v>0</v>
      </c>
      <c r="Y569" s="296">
        <f>+T570+T572+T574+T576</f>
        <v>0</v>
      </c>
      <c r="Z569" s="298">
        <f>+U570+U572+U574+U576</f>
        <v>0</v>
      </c>
      <c r="AA569" s="291">
        <f>+V570+V572+V574+V576</f>
        <v>0</v>
      </c>
      <c r="AB569" s="292">
        <f>+W570+W572+W574+W576</f>
        <v>0</v>
      </c>
      <c r="AC569" s="929"/>
      <c r="AD569" s="321"/>
      <c r="AE569" s="277" t="str">
        <f t="shared" ref="AE569" si="410">+IF(O570&gt;O569,"SUPERADA",IF(O570=O569,"EQUILIBRADA",IF(O570&lt;O569,"PARA MEJORAR")))</f>
        <v>PARA MEJORAR</v>
      </c>
      <c r="AF569" s="277" t="str">
        <f>IF(COUNTIF(AE569:AE576,"PARA MEJORAR")&gt;=1,"PARA MEJORAR","BIEN")</f>
        <v>PARA MEJORAR</v>
      </c>
      <c r="AG569" s="278"/>
      <c r="AH569" s="278"/>
      <c r="AI569" s="1401"/>
      <c r="AJ569" s="87"/>
      <c r="AK569" s="88"/>
      <c r="AL569" s="88"/>
      <c r="AM569" s="88"/>
      <c r="AN569" s="88"/>
      <c r="AO569" s="89"/>
    </row>
    <row r="570" spans="1:41" ht="39.950000000000003" customHeight="1" thickBot="1" x14ac:dyDescent="0.25">
      <c r="A570" s="302"/>
      <c r="B570" s="311"/>
      <c r="C570" s="959"/>
      <c r="D570" s="962"/>
      <c r="E570" s="343"/>
      <c r="F570" s="965"/>
      <c r="G570" s="1011"/>
      <c r="H570" s="352"/>
      <c r="I570" s="983"/>
      <c r="J570" s="983"/>
      <c r="K570" s="954"/>
      <c r="L570" s="980"/>
      <c r="M570" s="357"/>
      <c r="N570" s="147" t="s">
        <v>53</v>
      </c>
      <c r="O570" s="25">
        <v>0</v>
      </c>
      <c r="P570" s="25">
        <v>0</v>
      </c>
      <c r="Q570" s="25">
        <v>0</v>
      </c>
      <c r="R570" s="56">
        <v>0</v>
      </c>
      <c r="S570" s="124">
        <f>SUM(O570:O570)*M569</f>
        <v>0</v>
      </c>
      <c r="T570" s="125">
        <f>SUM(P570:P570)*M569</f>
        <v>0</v>
      </c>
      <c r="U570" s="125">
        <f>SUM(Q570:Q570)*M569</f>
        <v>0</v>
      </c>
      <c r="V570" s="125">
        <f>SUM(R570:R570)*M569</f>
        <v>0</v>
      </c>
      <c r="W570" s="140">
        <f t="shared" si="405"/>
        <v>0</v>
      </c>
      <c r="X570" s="295"/>
      <c r="Y570" s="297"/>
      <c r="Z570" s="299"/>
      <c r="AA570" s="292"/>
      <c r="AB570" s="292"/>
      <c r="AC570" s="929"/>
      <c r="AD570" s="321"/>
      <c r="AE570" s="279"/>
      <c r="AF570" s="278"/>
      <c r="AG570" s="278"/>
      <c r="AH570" s="278"/>
      <c r="AI570" s="1401"/>
      <c r="AJ570" s="42"/>
      <c r="AK570" s="247"/>
      <c r="AL570" s="247"/>
      <c r="AM570" s="247"/>
      <c r="AN570" s="247"/>
      <c r="AO570" s="43"/>
    </row>
    <row r="571" spans="1:41" ht="39.950000000000003" customHeight="1" x14ac:dyDescent="0.2">
      <c r="A571" s="302"/>
      <c r="B571" s="311"/>
      <c r="C571" s="959"/>
      <c r="D571" s="962"/>
      <c r="E571" s="343"/>
      <c r="F571" s="965"/>
      <c r="G571" s="1011"/>
      <c r="H571" s="352"/>
      <c r="I571" s="983"/>
      <c r="J571" s="983"/>
      <c r="K571" s="954"/>
      <c r="L571" s="980" t="s">
        <v>240</v>
      </c>
      <c r="M571" s="356">
        <v>0.25</v>
      </c>
      <c r="N571" s="44" t="s">
        <v>49</v>
      </c>
      <c r="O571" s="66">
        <v>0</v>
      </c>
      <c r="P571" s="66">
        <v>0.2</v>
      </c>
      <c r="Q571" s="66">
        <v>0.8</v>
      </c>
      <c r="R571" s="67">
        <v>1</v>
      </c>
      <c r="S571" s="127">
        <f>SUM(O571:O571)*M571</f>
        <v>0</v>
      </c>
      <c r="T571" s="128">
        <f>SUM(P571:P571)*M571</f>
        <v>0.05</v>
      </c>
      <c r="U571" s="128">
        <f>SUM(Q571:Q571)*M571</f>
        <v>0.2</v>
      </c>
      <c r="V571" s="128">
        <f>SUM(R571:R571)*M571</f>
        <v>0.25</v>
      </c>
      <c r="W571" s="141">
        <f t="shared" si="405"/>
        <v>0.25</v>
      </c>
      <c r="X571" s="295"/>
      <c r="Y571" s="297"/>
      <c r="Z571" s="299"/>
      <c r="AA571" s="292"/>
      <c r="AB571" s="292"/>
      <c r="AC571" s="929"/>
      <c r="AD571" s="321"/>
      <c r="AE571" s="277" t="str">
        <f t="shared" ref="AE571" si="411">+IF(O572&gt;O571,"SUPERADA",IF(O572=O571,"EQUILIBRADA",IF(O572&lt;O571,"PARA MEJORAR")))</f>
        <v>EQUILIBRADA</v>
      </c>
      <c r="AF571" s="278"/>
      <c r="AG571" s="278"/>
      <c r="AH571" s="278"/>
      <c r="AI571" s="1401"/>
      <c r="AJ571" s="42"/>
      <c r="AK571" s="247"/>
      <c r="AL571" s="247"/>
      <c r="AM571" s="247"/>
      <c r="AN571" s="247"/>
      <c r="AO571" s="43"/>
    </row>
    <row r="572" spans="1:41" ht="39.950000000000003" customHeight="1" thickBot="1" x14ac:dyDescent="0.25">
      <c r="A572" s="302"/>
      <c r="B572" s="311"/>
      <c r="C572" s="959"/>
      <c r="D572" s="962"/>
      <c r="E572" s="343"/>
      <c r="F572" s="965"/>
      <c r="G572" s="1011"/>
      <c r="H572" s="352"/>
      <c r="I572" s="983"/>
      <c r="J572" s="983"/>
      <c r="K572" s="954"/>
      <c r="L572" s="980"/>
      <c r="M572" s="357"/>
      <c r="N572" s="147" t="s">
        <v>53</v>
      </c>
      <c r="O572" s="25">
        <v>0</v>
      </c>
      <c r="P572" s="25">
        <v>0</v>
      </c>
      <c r="Q572" s="25">
        <v>0</v>
      </c>
      <c r="R572" s="56">
        <v>0</v>
      </c>
      <c r="S572" s="124">
        <f>SUM(O572:O572)*M571</f>
        <v>0</v>
      </c>
      <c r="T572" s="125">
        <f>SUM(P572:P572)*M571</f>
        <v>0</v>
      </c>
      <c r="U572" s="125">
        <f>SUM(Q572:Q572)*M571</f>
        <v>0</v>
      </c>
      <c r="V572" s="125">
        <f>SUM(R572:R572)*M571</f>
        <v>0</v>
      </c>
      <c r="W572" s="140">
        <f t="shared" si="405"/>
        <v>0</v>
      </c>
      <c r="X572" s="295"/>
      <c r="Y572" s="297"/>
      <c r="Z572" s="299"/>
      <c r="AA572" s="292"/>
      <c r="AB572" s="292"/>
      <c r="AC572" s="929"/>
      <c r="AD572" s="321"/>
      <c r="AE572" s="279"/>
      <c r="AF572" s="278"/>
      <c r="AG572" s="278"/>
      <c r="AH572" s="278"/>
      <c r="AI572" s="1401"/>
      <c r="AJ572" s="42"/>
      <c r="AK572" s="247"/>
      <c r="AL572" s="247"/>
      <c r="AM572" s="247"/>
      <c r="AN572" s="247"/>
      <c r="AO572" s="43"/>
    </row>
    <row r="573" spans="1:41" ht="39.950000000000003" customHeight="1" x14ac:dyDescent="0.2">
      <c r="A573" s="302"/>
      <c r="B573" s="311"/>
      <c r="C573" s="959"/>
      <c r="D573" s="962"/>
      <c r="E573" s="343"/>
      <c r="F573" s="965"/>
      <c r="G573" s="1011"/>
      <c r="H573" s="352"/>
      <c r="I573" s="983"/>
      <c r="J573" s="983"/>
      <c r="K573" s="954"/>
      <c r="L573" s="980" t="s">
        <v>241</v>
      </c>
      <c r="M573" s="356">
        <v>0.25</v>
      </c>
      <c r="N573" s="44" t="s">
        <v>49</v>
      </c>
      <c r="O573" s="66">
        <v>0</v>
      </c>
      <c r="P573" s="66">
        <v>0</v>
      </c>
      <c r="Q573" s="66">
        <v>0.8</v>
      </c>
      <c r="R573" s="67">
        <v>1</v>
      </c>
      <c r="S573" s="127">
        <f>SUM(O573:O573)*M573</f>
        <v>0</v>
      </c>
      <c r="T573" s="128">
        <f>SUM(P573:P573)*M573</f>
        <v>0</v>
      </c>
      <c r="U573" s="128">
        <f>SUM(Q573:Q573)*M573</f>
        <v>0.2</v>
      </c>
      <c r="V573" s="128">
        <f>SUM(R573:R573)*M573</f>
        <v>0.25</v>
      </c>
      <c r="W573" s="141">
        <f t="shared" si="405"/>
        <v>0.25</v>
      </c>
      <c r="X573" s="295"/>
      <c r="Y573" s="297"/>
      <c r="Z573" s="299"/>
      <c r="AA573" s="292"/>
      <c r="AB573" s="292"/>
      <c r="AC573" s="929"/>
      <c r="AD573" s="321"/>
      <c r="AE573" s="277" t="str">
        <f t="shared" ref="AE573" si="412">+IF(O574&gt;O573,"SUPERADA",IF(O574=O573,"EQUILIBRADA",IF(O574&lt;O573,"PARA MEJORAR")))</f>
        <v>EQUILIBRADA</v>
      </c>
      <c r="AF573" s="278"/>
      <c r="AG573" s="278"/>
      <c r="AH573" s="278"/>
      <c r="AI573" s="1401"/>
      <c r="AJ573" s="42"/>
      <c r="AK573" s="247"/>
      <c r="AL573" s="247"/>
      <c r="AM573" s="247"/>
      <c r="AN573" s="247"/>
      <c r="AO573" s="43"/>
    </row>
    <row r="574" spans="1:41" ht="39.950000000000003" customHeight="1" thickBot="1" x14ac:dyDescent="0.25">
      <c r="A574" s="302"/>
      <c r="B574" s="311"/>
      <c r="C574" s="959"/>
      <c r="D574" s="962"/>
      <c r="E574" s="343"/>
      <c r="F574" s="965"/>
      <c r="G574" s="1011"/>
      <c r="H574" s="352"/>
      <c r="I574" s="983"/>
      <c r="J574" s="983"/>
      <c r="K574" s="954"/>
      <c r="L574" s="980"/>
      <c r="M574" s="357"/>
      <c r="N574" s="147" t="s">
        <v>53</v>
      </c>
      <c r="O574" s="25">
        <v>0</v>
      </c>
      <c r="P574" s="25">
        <v>0</v>
      </c>
      <c r="Q574" s="25">
        <v>0</v>
      </c>
      <c r="R574" s="56">
        <v>0</v>
      </c>
      <c r="S574" s="124">
        <f>SUM(O574:O574)*M573</f>
        <v>0</v>
      </c>
      <c r="T574" s="125">
        <f>SUM(P574:P574)*M573</f>
        <v>0</v>
      </c>
      <c r="U574" s="125">
        <f>SUM(Q574:Q574)*M573</f>
        <v>0</v>
      </c>
      <c r="V574" s="125">
        <f>SUM(R574:R574)*M573</f>
        <v>0</v>
      </c>
      <c r="W574" s="140">
        <f t="shared" si="405"/>
        <v>0</v>
      </c>
      <c r="X574" s="295"/>
      <c r="Y574" s="297"/>
      <c r="Z574" s="299"/>
      <c r="AA574" s="292"/>
      <c r="AB574" s="292"/>
      <c r="AC574" s="929"/>
      <c r="AD574" s="321"/>
      <c r="AE574" s="279"/>
      <c r="AF574" s="278"/>
      <c r="AG574" s="278"/>
      <c r="AH574" s="278"/>
      <c r="AI574" s="1401"/>
      <c r="AJ574" s="42"/>
      <c r="AK574" s="247"/>
      <c r="AL574" s="247"/>
      <c r="AM574" s="247"/>
      <c r="AN574" s="247"/>
      <c r="AO574" s="43"/>
    </row>
    <row r="575" spans="1:41" ht="39.950000000000003" customHeight="1" x14ac:dyDescent="0.2">
      <c r="A575" s="302"/>
      <c r="B575" s="311"/>
      <c r="C575" s="959"/>
      <c r="D575" s="962"/>
      <c r="E575" s="343"/>
      <c r="F575" s="965"/>
      <c r="G575" s="1011"/>
      <c r="H575" s="352"/>
      <c r="I575" s="983"/>
      <c r="J575" s="983"/>
      <c r="K575" s="954"/>
      <c r="L575" s="980" t="s">
        <v>242</v>
      </c>
      <c r="M575" s="356">
        <v>0.25</v>
      </c>
      <c r="N575" s="44" t="s">
        <v>49</v>
      </c>
      <c r="O575" s="66">
        <v>0</v>
      </c>
      <c r="P575" s="66">
        <v>0</v>
      </c>
      <c r="Q575" s="66">
        <v>0.8</v>
      </c>
      <c r="R575" s="67">
        <v>1</v>
      </c>
      <c r="S575" s="127">
        <f>SUM(O575:O575)*M575</f>
        <v>0</v>
      </c>
      <c r="T575" s="128">
        <f>SUM(P575:P575)*M575</f>
        <v>0</v>
      </c>
      <c r="U575" s="128">
        <f>SUM(Q575:Q575)*M575</f>
        <v>0.2</v>
      </c>
      <c r="V575" s="128">
        <f>SUM(R575:R575)*M575</f>
        <v>0.25</v>
      </c>
      <c r="W575" s="141">
        <f t="shared" si="405"/>
        <v>0.25</v>
      </c>
      <c r="X575" s="295"/>
      <c r="Y575" s="297"/>
      <c r="Z575" s="299"/>
      <c r="AA575" s="292"/>
      <c r="AB575" s="292"/>
      <c r="AC575" s="929"/>
      <c r="AD575" s="321"/>
      <c r="AE575" s="277" t="str">
        <f t="shared" ref="AE575" si="413">+IF(O576&gt;O575,"SUPERADA",IF(O576=O575,"EQUILIBRADA",IF(O576&lt;O575,"PARA MEJORAR")))</f>
        <v>EQUILIBRADA</v>
      </c>
      <c r="AF575" s="278"/>
      <c r="AG575" s="278"/>
      <c r="AH575" s="278"/>
      <c r="AI575" s="1401"/>
      <c r="AJ575" s="42"/>
      <c r="AK575" s="247"/>
      <c r="AL575" s="247"/>
      <c r="AM575" s="247"/>
      <c r="AN575" s="247"/>
      <c r="AO575" s="43"/>
    </row>
    <row r="576" spans="1:41" ht="39.950000000000003" customHeight="1" thickBot="1" x14ac:dyDescent="0.25">
      <c r="A576" s="302"/>
      <c r="B576" s="311"/>
      <c r="C576" s="960"/>
      <c r="D576" s="963"/>
      <c r="E576" s="344"/>
      <c r="F576" s="966"/>
      <c r="G576" s="1012"/>
      <c r="H576" s="353"/>
      <c r="I576" s="984"/>
      <c r="J576" s="984"/>
      <c r="K576" s="955"/>
      <c r="L576" s="981"/>
      <c r="M576" s="949"/>
      <c r="N576" s="154" t="s">
        <v>53</v>
      </c>
      <c r="O576" s="25">
        <v>0</v>
      </c>
      <c r="P576" s="25">
        <v>0</v>
      </c>
      <c r="Q576" s="25">
        <v>0</v>
      </c>
      <c r="R576" s="56">
        <v>0</v>
      </c>
      <c r="S576" s="130">
        <f>SUM(O576:O576)*M575</f>
        <v>0</v>
      </c>
      <c r="T576" s="131">
        <f>SUM(P576:P576)*M575</f>
        <v>0</v>
      </c>
      <c r="U576" s="131">
        <f>SUM(Q576:Q576)*M575</f>
        <v>0</v>
      </c>
      <c r="V576" s="131">
        <f>SUM(R576:R576)*M575</f>
        <v>0</v>
      </c>
      <c r="W576" s="142">
        <f t="shared" si="405"/>
        <v>0</v>
      </c>
      <c r="X576" s="461"/>
      <c r="Y576" s="300"/>
      <c r="Z576" s="462"/>
      <c r="AA576" s="293"/>
      <c r="AB576" s="293"/>
      <c r="AC576" s="929"/>
      <c r="AD576" s="321"/>
      <c r="AE576" s="279"/>
      <c r="AF576" s="279"/>
      <c r="AG576" s="279"/>
      <c r="AH576" s="278"/>
      <c r="AI576" s="1401"/>
      <c r="AJ576" s="42"/>
      <c r="AK576" s="247"/>
      <c r="AL576" s="247"/>
      <c r="AM576" s="247"/>
      <c r="AN576" s="247"/>
      <c r="AO576" s="43"/>
    </row>
    <row r="577" spans="1:41" ht="39.950000000000003" customHeight="1" x14ac:dyDescent="0.2">
      <c r="A577" s="302"/>
      <c r="B577" s="311"/>
      <c r="C577" s="958">
        <v>35</v>
      </c>
      <c r="D577" s="961" t="s">
        <v>243</v>
      </c>
      <c r="E577" s="342">
        <v>42</v>
      </c>
      <c r="F577" s="1004" t="s">
        <v>950</v>
      </c>
      <c r="G577" s="1007" t="s">
        <v>244</v>
      </c>
      <c r="H577" s="351">
        <v>81</v>
      </c>
      <c r="I577" s="982" t="s">
        <v>245</v>
      </c>
      <c r="J577" s="982" t="s">
        <v>246</v>
      </c>
      <c r="K577" s="953">
        <v>0</v>
      </c>
      <c r="L577" s="985" t="s">
        <v>247</v>
      </c>
      <c r="M577" s="957">
        <v>0.6</v>
      </c>
      <c r="N577" s="14" t="s">
        <v>49</v>
      </c>
      <c r="O577" s="16">
        <v>0.1</v>
      </c>
      <c r="P577" s="16">
        <v>0.3</v>
      </c>
      <c r="Q577" s="16">
        <v>0.6</v>
      </c>
      <c r="R577" s="18">
        <v>1</v>
      </c>
      <c r="S577" s="133">
        <f>SUM(O577:O577)*M577</f>
        <v>0.06</v>
      </c>
      <c r="T577" s="134">
        <f>SUM(P577:P577)*M577</f>
        <v>0.18</v>
      </c>
      <c r="U577" s="134">
        <f>SUM(Q577:Q577)*M577</f>
        <v>0.36</v>
      </c>
      <c r="V577" s="134">
        <f>SUM(R577:R577)*M577</f>
        <v>0.6</v>
      </c>
      <c r="W577" s="139">
        <f t="shared" si="405"/>
        <v>0.6</v>
      </c>
      <c r="X577" s="334">
        <f>+S578+S580</f>
        <v>0</v>
      </c>
      <c r="Y577" s="313">
        <f>+T578+T580</f>
        <v>0</v>
      </c>
      <c r="Z577" s="315">
        <f>+U578+U580</f>
        <v>0</v>
      </c>
      <c r="AA577" s="317">
        <f>+V578+V580</f>
        <v>0</v>
      </c>
      <c r="AB577" s="317">
        <f>+W578+W580</f>
        <v>0</v>
      </c>
      <c r="AC577" s="929"/>
      <c r="AD577" s="321"/>
      <c r="AE577" s="277" t="str">
        <f t="shared" ref="AE577" si="414">+IF(O578&gt;O577,"SUPERADA",IF(O578=O577,"EQUILIBRADA",IF(O578&lt;O577,"PARA MEJORAR")))</f>
        <v>PARA MEJORAR</v>
      </c>
      <c r="AF577" s="277" t="str">
        <f>IF(COUNTIF(AE577:AE580,"PARA MEJORAR")&gt;=1,"PARA MEJORAR","BIEN")</f>
        <v>PARA MEJORAR</v>
      </c>
      <c r="AG577" s="277" t="str">
        <f>IF(COUNTIF(AF577:AF580,"PARA MEJORAR")&gt;=1,"PARA MEJORAR","BIEN")</f>
        <v>PARA MEJORAR</v>
      </c>
      <c r="AH577" s="278"/>
      <c r="AI577" s="1401"/>
      <c r="AJ577" s="87"/>
      <c r="AK577" s="88"/>
      <c r="AL577" s="88"/>
      <c r="AM577" s="88"/>
      <c r="AN577" s="88"/>
      <c r="AO577" s="89"/>
    </row>
    <row r="578" spans="1:41" ht="39.950000000000003" customHeight="1" thickBot="1" x14ac:dyDescent="0.25">
      <c r="A578" s="302"/>
      <c r="B578" s="311"/>
      <c r="C578" s="959"/>
      <c r="D578" s="962"/>
      <c r="E578" s="343"/>
      <c r="F578" s="1005"/>
      <c r="G578" s="1008"/>
      <c r="H578" s="352"/>
      <c r="I578" s="983"/>
      <c r="J578" s="983"/>
      <c r="K578" s="954"/>
      <c r="L578" s="980"/>
      <c r="M578" s="357"/>
      <c r="N578" s="147" t="s">
        <v>53</v>
      </c>
      <c r="O578" s="25">
        <v>0</v>
      </c>
      <c r="P578" s="25">
        <v>0</v>
      </c>
      <c r="Q578" s="25">
        <v>0</v>
      </c>
      <c r="R578" s="56">
        <v>0</v>
      </c>
      <c r="S578" s="124">
        <f>SUM(O578:O578)*M577</f>
        <v>0</v>
      </c>
      <c r="T578" s="125">
        <f>SUM(P578:P578)*M577</f>
        <v>0</v>
      </c>
      <c r="U578" s="125">
        <f>SUM(Q578:Q578)*M577</f>
        <v>0</v>
      </c>
      <c r="V578" s="125">
        <f>SUM(R578:R578)*M577</f>
        <v>0</v>
      </c>
      <c r="W578" s="140">
        <f t="shared" si="405"/>
        <v>0</v>
      </c>
      <c r="X578" s="335"/>
      <c r="Y578" s="314"/>
      <c r="Z578" s="316"/>
      <c r="AA578" s="318"/>
      <c r="AB578" s="318"/>
      <c r="AC578" s="929"/>
      <c r="AD578" s="321"/>
      <c r="AE578" s="279"/>
      <c r="AF578" s="278"/>
      <c r="AG578" s="278"/>
      <c r="AH578" s="278"/>
      <c r="AI578" s="1401"/>
      <c r="AJ578" s="42"/>
      <c r="AK578" s="247"/>
      <c r="AL578" s="247"/>
      <c r="AM578" s="247"/>
      <c r="AN578" s="247"/>
      <c r="AO578" s="43"/>
    </row>
    <row r="579" spans="1:41" ht="39.950000000000003" customHeight="1" x14ac:dyDescent="0.2">
      <c r="A579" s="302"/>
      <c r="B579" s="311"/>
      <c r="C579" s="959"/>
      <c r="D579" s="962"/>
      <c r="E579" s="343"/>
      <c r="F579" s="1005"/>
      <c r="G579" s="1008"/>
      <c r="H579" s="352"/>
      <c r="I579" s="983"/>
      <c r="J579" s="983"/>
      <c r="K579" s="954"/>
      <c r="L579" s="980" t="s">
        <v>248</v>
      </c>
      <c r="M579" s="356">
        <v>0.4</v>
      </c>
      <c r="N579" s="44" t="s">
        <v>49</v>
      </c>
      <c r="O579" s="90">
        <v>0.25</v>
      </c>
      <c r="P579" s="66">
        <v>0.5</v>
      </c>
      <c r="Q579" s="66">
        <v>0.75</v>
      </c>
      <c r="R579" s="67">
        <v>1</v>
      </c>
      <c r="S579" s="127">
        <f>SUM(O579:O579)*M579</f>
        <v>0.1</v>
      </c>
      <c r="T579" s="128">
        <f>SUM(P579:P579)*M579</f>
        <v>0.2</v>
      </c>
      <c r="U579" s="128">
        <f>SUM(Q579:Q579)*M579</f>
        <v>0.30000000000000004</v>
      </c>
      <c r="V579" s="128">
        <f>SUM(R579:R579)*M579</f>
        <v>0.4</v>
      </c>
      <c r="W579" s="141">
        <f t="shared" si="405"/>
        <v>0.4</v>
      </c>
      <c r="X579" s="335"/>
      <c r="Y579" s="314"/>
      <c r="Z579" s="316"/>
      <c r="AA579" s="318"/>
      <c r="AB579" s="318"/>
      <c r="AC579" s="929"/>
      <c r="AD579" s="321"/>
      <c r="AE579" s="277" t="str">
        <f t="shared" ref="AE579" si="415">+IF(O580&gt;O579,"SUPERADA",IF(O580=O579,"EQUILIBRADA",IF(O580&lt;O579,"PARA MEJORAR")))</f>
        <v>PARA MEJORAR</v>
      </c>
      <c r="AF579" s="278"/>
      <c r="AG579" s="278"/>
      <c r="AH579" s="278"/>
      <c r="AI579" s="1401"/>
      <c r="AJ579" s="42"/>
      <c r="AK579" s="247"/>
      <c r="AL579" s="247"/>
      <c r="AM579" s="247"/>
      <c r="AN579" s="247"/>
      <c r="AO579" s="43"/>
    </row>
    <row r="580" spans="1:41" ht="39.950000000000003" customHeight="1" thickBot="1" x14ac:dyDescent="0.25">
      <c r="A580" s="302"/>
      <c r="B580" s="311"/>
      <c r="C580" s="960"/>
      <c r="D580" s="963"/>
      <c r="E580" s="344"/>
      <c r="F580" s="1006"/>
      <c r="G580" s="1009"/>
      <c r="H580" s="353"/>
      <c r="I580" s="984"/>
      <c r="J580" s="984"/>
      <c r="K580" s="955"/>
      <c r="L580" s="981"/>
      <c r="M580" s="949"/>
      <c r="N580" s="154" t="s">
        <v>53</v>
      </c>
      <c r="O580" s="25">
        <v>0</v>
      </c>
      <c r="P580" s="25">
        <v>0</v>
      </c>
      <c r="Q580" s="25">
        <v>0</v>
      </c>
      <c r="R580" s="56">
        <v>0</v>
      </c>
      <c r="S580" s="130">
        <f>SUM(O580:O580)*M579</f>
        <v>0</v>
      </c>
      <c r="T580" s="131">
        <f>SUM(P580:P580)*M579</f>
        <v>0</v>
      </c>
      <c r="U580" s="131">
        <f>SUM(Q580:Q580)*M579</f>
        <v>0</v>
      </c>
      <c r="V580" s="131">
        <f>SUM(R580:R580)*M579</f>
        <v>0</v>
      </c>
      <c r="W580" s="142">
        <f t="shared" si="405"/>
        <v>0</v>
      </c>
      <c r="X580" s="335"/>
      <c r="Y580" s="314"/>
      <c r="Z580" s="316"/>
      <c r="AA580" s="318"/>
      <c r="AB580" s="319"/>
      <c r="AC580" s="929"/>
      <c r="AD580" s="321"/>
      <c r="AE580" s="279"/>
      <c r="AF580" s="279"/>
      <c r="AG580" s="279"/>
      <c r="AH580" s="278"/>
      <c r="AI580" s="1401"/>
      <c r="AJ580" s="42"/>
      <c r="AK580" s="247"/>
      <c r="AL580" s="247"/>
      <c r="AM580" s="247"/>
      <c r="AN580" s="247"/>
      <c r="AO580" s="43"/>
    </row>
    <row r="581" spans="1:41" ht="39.950000000000003" customHeight="1" x14ac:dyDescent="0.2">
      <c r="A581" s="302"/>
      <c r="B581" s="311"/>
      <c r="C581" s="958">
        <v>36</v>
      </c>
      <c r="D581" s="961" t="s">
        <v>249</v>
      </c>
      <c r="E581" s="342">
        <v>43</v>
      </c>
      <c r="F581" s="964" t="s">
        <v>250</v>
      </c>
      <c r="G581" s="998" t="s">
        <v>251</v>
      </c>
      <c r="H581" s="351">
        <v>82</v>
      </c>
      <c r="I581" s="1001" t="s">
        <v>252</v>
      </c>
      <c r="J581" s="1001" t="s">
        <v>253</v>
      </c>
      <c r="K581" s="953">
        <v>0</v>
      </c>
      <c r="L581" s="985" t="s">
        <v>254</v>
      </c>
      <c r="M581" s="957">
        <v>0.4</v>
      </c>
      <c r="N581" s="14" t="s">
        <v>49</v>
      </c>
      <c r="O581" s="210">
        <v>0.1</v>
      </c>
      <c r="P581" s="16">
        <v>0.4</v>
      </c>
      <c r="Q581" s="210">
        <v>1</v>
      </c>
      <c r="R581" s="211">
        <v>1</v>
      </c>
      <c r="S581" s="121">
        <f>SUM(O581:O581)*M581</f>
        <v>4.0000000000000008E-2</v>
      </c>
      <c r="T581" s="122">
        <f>SUM(P581:P581)*M581</f>
        <v>0.16000000000000003</v>
      </c>
      <c r="U581" s="122">
        <f>SUM(Q581:Q581)*M581</f>
        <v>0.4</v>
      </c>
      <c r="V581" s="122">
        <f>SUM(R581:R581)*M581</f>
        <v>0.4</v>
      </c>
      <c r="W581" s="143">
        <f t="shared" si="405"/>
        <v>0.4</v>
      </c>
      <c r="X581" s="294">
        <f>S582+S584+S586</f>
        <v>0</v>
      </c>
      <c r="Y581" s="296">
        <f t="shared" ref="Y581" si="416">T582+T584+T586</f>
        <v>0</v>
      </c>
      <c r="Z581" s="298">
        <f t="shared" ref="Z581" si="417">U582+U584+U586</f>
        <v>0</v>
      </c>
      <c r="AA581" s="291">
        <f t="shared" ref="AA581" si="418">V582+V584+V586</f>
        <v>0</v>
      </c>
      <c r="AB581" s="292">
        <f>W582+W584+W586</f>
        <v>0</v>
      </c>
      <c r="AC581" s="929"/>
      <c r="AD581" s="321"/>
      <c r="AE581" s="277" t="str">
        <f t="shared" ref="AE581" si="419">+IF(O582&gt;O581,"SUPERADA",IF(O582=O581,"EQUILIBRADA",IF(O582&lt;O581,"PARA MEJORAR")))</f>
        <v>PARA MEJORAR</v>
      </c>
      <c r="AF581" s="277" t="str">
        <f>IF(COUNTIF(AE581:AE586,"PARA MEJORAR")&gt;=1,"PARA MEJORAR","BIEN")</f>
        <v>PARA MEJORAR</v>
      </c>
      <c r="AG581" s="277" t="str">
        <f>IF(COUNTIF(AF581:AF586,"PARA MEJORAR")&gt;=1,"PARA MEJORAR","BIEN")</f>
        <v>PARA MEJORAR</v>
      </c>
      <c r="AH581" s="278"/>
      <c r="AI581" s="1401"/>
      <c r="AJ581" s="87"/>
      <c r="AK581" s="88"/>
      <c r="AL581" s="88"/>
      <c r="AM581" s="88"/>
      <c r="AN581" s="88"/>
      <c r="AO581" s="89"/>
    </row>
    <row r="582" spans="1:41" ht="39.950000000000003" customHeight="1" thickBot="1" x14ac:dyDescent="0.25">
      <c r="A582" s="302"/>
      <c r="B582" s="311"/>
      <c r="C582" s="959"/>
      <c r="D582" s="962"/>
      <c r="E582" s="343"/>
      <c r="F582" s="965"/>
      <c r="G582" s="999"/>
      <c r="H582" s="352"/>
      <c r="I582" s="1002"/>
      <c r="J582" s="1002"/>
      <c r="K582" s="954"/>
      <c r="L582" s="980"/>
      <c r="M582" s="357"/>
      <c r="N582" s="147" t="s">
        <v>53</v>
      </c>
      <c r="O582" s="25">
        <v>0</v>
      </c>
      <c r="P582" s="25">
        <v>0</v>
      </c>
      <c r="Q582" s="25">
        <v>0</v>
      </c>
      <c r="R582" s="56">
        <v>0</v>
      </c>
      <c r="S582" s="124">
        <f>SUM(O582:O582)*M581</f>
        <v>0</v>
      </c>
      <c r="T582" s="125">
        <f>SUM(P582:P582)*M581</f>
        <v>0</v>
      </c>
      <c r="U582" s="125">
        <f>SUM(Q582:Q582)*M581</f>
        <v>0</v>
      </c>
      <c r="V582" s="125">
        <f>SUM(R582:R582)*M581</f>
        <v>0</v>
      </c>
      <c r="W582" s="140">
        <f t="shared" si="405"/>
        <v>0</v>
      </c>
      <c r="X582" s="295"/>
      <c r="Y582" s="297"/>
      <c r="Z582" s="299"/>
      <c r="AA582" s="292"/>
      <c r="AB582" s="292"/>
      <c r="AC582" s="929"/>
      <c r="AD582" s="321"/>
      <c r="AE582" s="279"/>
      <c r="AF582" s="278"/>
      <c r="AG582" s="278"/>
      <c r="AH582" s="278"/>
      <c r="AI582" s="1401"/>
      <c r="AJ582" s="42"/>
      <c r="AK582" s="247"/>
      <c r="AL582" s="247"/>
      <c r="AM582" s="247"/>
      <c r="AN582" s="247"/>
      <c r="AO582" s="43"/>
    </row>
    <row r="583" spans="1:41" ht="39.950000000000003" customHeight="1" x14ac:dyDescent="0.2">
      <c r="A583" s="302"/>
      <c r="B583" s="311"/>
      <c r="C583" s="959"/>
      <c r="D583" s="962"/>
      <c r="E583" s="343"/>
      <c r="F583" s="965"/>
      <c r="G583" s="999"/>
      <c r="H583" s="352"/>
      <c r="I583" s="1002"/>
      <c r="J583" s="1002"/>
      <c r="K583" s="954"/>
      <c r="L583" s="980" t="s">
        <v>255</v>
      </c>
      <c r="M583" s="356">
        <v>0.1</v>
      </c>
      <c r="N583" s="44" t="s">
        <v>49</v>
      </c>
      <c r="O583" s="212">
        <v>0</v>
      </c>
      <c r="P583" s="66">
        <v>0</v>
      </c>
      <c r="Q583" s="212">
        <v>0.8</v>
      </c>
      <c r="R583" s="213">
        <v>1</v>
      </c>
      <c r="S583" s="127">
        <f>SUM(O583:O583)*M583</f>
        <v>0</v>
      </c>
      <c r="T583" s="128">
        <f>SUM(P583:P583)*M583</f>
        <v>0</v>
      </c>
      <c r="U583" s="128">
        <f>SUM(Q583:Q583)*M583</f>
        <v>8.0000000000000016E-2</v>
      </c>
      <c r="V583" s="128">
        <f>SUM(R583:R583)*M583</f>
        <v>0.1</v>
      </c>
      <c r="W583" s="141">
        <f t="shared" si="405"/>
        <v>0.1</v>
      </c>
      <c r="X583" s="295"/>
      <c r="Y583" s="297"/>
      <c r="Z583" s="299"/>
      <c r="AA583" s="292"/>
      <c r="AB583" s="292"/>
      <c r="AC583" s="929"/>
      <c r="AD583" s="321"/>
      <c r="AE583" s="277" t="str">
        <f t="shared" ref="AE583" si="420">+IF(O584&gt;O583,"SUPERADA",IF(O584=O583,"EQUILIBRADA",IF(O584&lt;O583,"PARA MEJORAR")))</f>
        <v>EQUILIBRADA</v>
      </c>
      <c r="AF583" s="278"/>
      <c r="AG583" s="278"/>
      <c r="AH583" s="278"/>
      <c r="AI583" s="1401"/>
      <c r="AJ583" s="42"/>
      <c r="AK583" s="247"/>
      <c r="AL583" s="247"/>
      <c r="AM583" s="247"/>
      <c r="AN583" s="247"/>
      <c r="AO583" s="43"/>
    </row>
    <row r="584" spans="1:41" ht="39.950000000000003" customHeight="1" thickBot="1" x14ac:dyDescent="0.25">
      <c r="A584" s="302"/>
      <c r="B584" s="311"/>
      <c r="C584" s="959"/>
      <c r="D584" s="962"/>
      <c r="E584" s="343"/>
      <c r="F584" s="965"/>
      <c r="G584" s="999"/>
      <c r="H584" s="352"/>
      <c r="I584" s="1002"/>
      <c r="J584" s="1002"/>
      <c r="K584" s="954"/>
      <c r="L584" s="980"/>
      <c r="M584" s="357"/>
      <c r="N584" s="147" t="s">
        <v>53</v>
      </c>
      <c r="O584" s="25">
        <v>0</v>
      </c>
      <c r="P584" s="25">
        <v>0</v>
      </c>
      <c r="Q584" s="25">
        <v>0</v>
      </c>
      <c r="R584" s="56">
        <v>0</v>
      </c>
      <c r="S584" s="124">
        <f>SUM(O584:O584)*M583</f>
        <v>0</v>
      </c>
      <c r="T584" s="125">
        <f>SUM(P584:P584)*M583</f>
        <v>0</v>
      </c>
      <c r="U584" s="125">
        <f>SUM(Q584:Q584)*M583</f>
        <v>0</v>
      </c>
      <c r="V584" s="125">
        <f>SUM(R584:R584)*M583</f>
        <v>0</v>
      </c>
      <c r="W584" s="140">
        <f t="shared" si="405"/>
        <v>0</v>
      </c>
      <c r="X584" s="295"/>
      <c r="Y584" s="297"/>
      <c r="Z584" s="299"/>
      <c r="AA584" s="292"/>
      <c r="AB584" s="292"/>
      <c r="AC584" s="929"/>
      <c r="AD584" s="321"/>
      <c r="AE584" s="279"/>
      <c r="AF584" s="278"/>
      <c r="AG584" s="278"/>
      <c r="AH584" s="278"/>
      <c r="AI584" s="1401"/>
      <c r="AJ584" s="42"/>
      <c r="AK584" s="247"/>
      <c r="AL584" s="247"/>
      <c r="AM584" s="247"/>
      <c r="AN584" s="247"/>
      <c r="AO584" s="43"/>
    </row>
    <row r="585" spans="1:41" ht="39.950000000000003" customHeight="1" x14ac:dyDescent="0.2">
      <c r="A585" s="302"/>
      <c r="B585" s="311"/>
      <c r="C585" s="959"/>
      <c r="D585" s="962"/>
      <c r="E585" s="343"/>
      <c r="F585" s="965"/>
      <c r="G585" s="999"/>
      <c r="H585" s="352"/>
      <c r="I585" s="1002"/>
      <c r="J585" s="1002"/>
      <c r="K585" s="954"/>
      <c r="L585" s="980" t="s">
        <v>256</v>
      </c>
      <c r="M585" s="356">
        <v>0.5</v>
      </c>
      <c r="N585" s="44" t="s">
        <v>49</v>
      </c>
      <c r="O585" s="212">
        <v>0</v>
      </c>
      <c r="P585" s="66">
        <v>0</v>
      </c>
      <c r="Q585" s="212">
        <v>0.8</v>
      </c>
      <c r="R585" s="213">
        <v>1</v>
      </c>
      <c r="S585" s="127">
        <f>SUM(O585:O585)*M585</f>
        <v>0</v>
      </c>
      <c r="T585" s="128">
        <f>SUM(P585:P585)*M585</f>
        <v>0</v>
      </c>
      <c r="U585" s="128">
        <f>SUM(Q585:Q585)*M585</f>
        <v>0.4</v>
      </c>
      <c r="V585" s="128">
        <f>SUM(R585:R585)*M585</f>
        <v>0.5</v>
      </c>
      <c r="W585" s="141">
        <f t="shared" si="405"/>
        <v>0.5</v>
      </c>
      <c r="X585" s="295"/>
      <c r="Y585" s="297"/>
      <c r="Z585" s="299"/>
      <c r="AA585" s="292"/>
      <c r="AB585" s="292"/>
      <c r="AC585" s="929"/>
      <c r="AD585" s="321"/>
      <c r="AE585" s="277" t="str">
        <f t="shared" ref="AE585" si="421">+IF(O586&gt;O585,"SUPERADA",IF(O586=O585,"EQUILIBRADA",IF(O586&lt;O585,"PARA MEJORAR")))</f>
        <v>EQUILIBRADA</v>
      </c>
      <c r="AF585" s="278"/>
      <c r="AG585" s="278"/>
      <c r="AH585" s="278"/>
      <c r="AI585" s="1401"/>
      <c r="AJ585" s="42"/>
      <c r="AK585" s="246"/>
      <c r="AL585" s="246"/>
      <c r="AM585" s="252"/>
      <c r="AN585" s="247"/>
      <c r="AO585" s="43"/>
    </row>
    <row r="586" spans="1:41" ht="39.950000000000003" customHeight="1" thickBot="1" x14ac:dyDescent="0.25">
      <c r="A586" s="302"/>
      <c r="B586" s="311"/>
      <c r="C586" s="960"/>
      <c r="D586" s="963"/>
      <c r="E586" s="344"/>
      <c r="F586" s="966"/>
      <c r="G586" s="1000"/>
      <c r="H586" s="353"/>
      <c r="I586" s="1003"/>
      <c r="J586" s="1003"/>
      <c r="K586" s="955"/>
      <c r="L586" s="981"/>
      <c r="M586" s="949"/>
      <c r="N586" s="154" t="s">
        <v>53</v>
      </c>
      <c r="O586" s="25">
        <v>0</v>
      </c>
      <c r="P586" s="25">
        <v>0</v>
      </c>
      <c r="Q586" s="25">
        <v>0</v>
      </c>
      <c r="R586" s="56">
        <v>0</v>
      </c>
      <c r="S586" s="158">
        <f>SUM(O586:O586)*M585</f>
        <v>0</v>
      </c>
      <c r="T586" s="159">
        <f>SUM(P586:P586)*M585</f>
        <v>0</v>
      </c>
      <c r="U586" s="159">
        <f>SUM(Q586:Q586)*M585</f>
        <v>0</v>
      </c>
      <c r="V586" s="159">
        <f>SUM(R586:R586)*M585</f>
        <v>0</v>
      </c>
      <c r="W586" s="209">
        <f t="shared" si="405"/>
        <v>0</v>
      </c>
      <c r="X586" s="295"/>
      <c r="Y586" s="297"/>
      <c r="Z586" s="299"/>
      <c r="AA586" s="292"/>
      <c r="AB586" s="293"/>
      <c r="AC586" s="929"/>
      <c r="AD586" s="321"/>
      <c r="AE586" s="279"/>
      <c r="AF586" s="279"/>
      <c r="AG586" s="279"/>
      <c r="AH586" s="278"/>
      <c r="AI586" s="1401"/>
      <c r="AJ586" s="42"/>
      <c r="AK586" s="247"/>
      <c r="AL586" s="247"/>
      <c r="AM586" s="247"/>
      <c r="AN586" s="247"/>
      <c r="AO586" s="43"/>
    </row>
    <row r="587" spans="1:41" ht="39.950000000000003" customHeight="1" x14ac:dyDescent="0.2">
      <c r="A587" s="302"/>
      <c r="B587" s="311"/>
      <c r="C587" s="958">
        <v>37</v>
      </c>
      <c r="D587" s="961" t="s">
        <v>257</v>
      </c>
      <c r="E587" s="342">
        <v>44</v>
      </c>
      <c r="F587" s="964" t="s">
        <v>258</v>
      </c>
      <c r="G587" s="967" t="s">
        <v>259</v>
      </c>
      <c r="H587" s="351">
        <v>83</v>
      </c>
      <c r="I587" s="950" t="s">
        <v>260</v>
      </c>
      <c r="J587" s="950" t="s">
        <v>261</v>
      </c>
      <c r="K587" s="953">
        <v>0</v>
      </c>
      <c r="L587" s="956" t="s">
        <v>262</v>
      </c>
      <c r="M587" s="957">
        <v>1</v>
      </c>
      <c r="N587" s="14" t="s">
        <v>49</v>
      </c>
      <c r="O587" s="179">
        <v>0.1</v>
      </c>
      <c r="P587" s="96">
        <v>0.3</v>
      </c>
      <c r="Q587" s="96">
        <v>0.6</v>
      </c>
      <c r="R587" s="98">
        <v>1</v>
      </c>
      <c r="S587" s="144">
        <f>SUM(O587:O587)*M587</f>
        <v>0.1</v>
      </c>
      <c r="T587" s="145">
        <f>SUM(P587:P587)*M587</f>
        <v>0.3</v>
      </c>
      <c r="U587" s="145">
        <f>SUM(Q587:Q587)*M587</f>
        <v>0.6</v>
      </c>
      <c r="V587" s="145">
        <f>SUM(R587:R587)*M587</f>
        <v>1</v>
      </c>
      <c r="W587" s="146">
        <f t="shared" si="405"/>
        <v>1</v>
      </c>
      <c r="X587" s="334">
        <f>+S588</f>
        <v>0</v>
      </c>
      <c r="Y587" s="313">
        <f>+T588</f>
        <v>0</v>
      </c>
      <c r="Z587" s="315">
        <f>+U588</f>
        <v>0</v>
      </c>
      <c r="AA587" s="317">
        <f>+V588</f>
        <v>0</v>
      </c>
      <c r="AB587" s="317">
        <f>+W588</f>
        <v>0</v>
      </c>
      <c r="AC587" s="929"/>
      <c r="AD587" s="321"/>
      <c r="AE587" s="277" t="str">
        <f t="shared" ref="AE587" si="422">+IF(O588&gt;O587,"SUPERADA",IF(O588=O587,"EQUILIBRADA",IF(O588&lt;O587,"PARA MEJORAR")))</f>
        <v>PARA MEJORAR</v>
      </c>
      <c r="AF587" s="277" t="str">
        <f>IF(COUNTIF(AE587:AE588,"PARA MEJORAR")&gt;=1,"PARA MEJORAR","BIEN")</f>
        <v>PARA MEJORAR</v>
      </c>
      <c r="AG587" s="277" t="str">
        <f>IF(COUNTIF(AF587:AF588,"PARA MEJORAR")&gt;=1,"PARA MEJORAR","BIEN")</f>
        <v>PARA MEJORAR</v>
      </c>
      <c r="AH587" s="278"/>
      <c r="AI587" s="1401"/>
      <c r="AJ587" s="87"/>
      <c r="AK587" s="88"/>
      <c r="AL587" s="88"/>
      <c r="AM587" s="88"/>
      <c r="AN587" s="88"/>
      <c r="AO587" s="89"/>
    </row>
    <row r="588" spans="1:41" ht="39.950000000000003" customHeight="1" thickBot="1" x14ac:dyDescent="0.25">
      <c r="A588" s="302"/>
      <c r="B588" s="311"/>
      <c r="C588" s="959"/>
      <c r="D588" s="962"/>
      <c r="E588" s="343"/>
      <c r="F588" s="965"/>
      <c r="G588" s="969"/>
      <c r="H588" s="353"/>
      <c r="I588" s="952"/>
      <c r="J588" s="952"/>
      <c r="K588" s="955"/>
      <c r="L588" s="948"/>
      <c r="M588" s="949"/>
      <c r="N588" s="154" t="s">
        <v>53</v>
      </c>
      <c r="O588" s="46">
        <v>0</v>
      </c>
      <c r="P588" s="47">
        <v>0</v>
      </c>
      <c r="Q588" s="47">
        <v>0</v>
      </c>
      <c r="R588" s="59">
        <v>0</v>
      </c>
      <c r="S588" s="161">
        <f>SUM(O588:O588)*M587</f>
        <v>0</v>
      </c>
      <c r="T588" s="162">
        <f>SUM(P588:P588)*M587</f>
        <v>0</v>
      </c>
      <c r="U588" s="162">
        <f>SUM(Q588:Q588)*M587</f>
        <v>0</v>
      </c>
      <c r="V588" s="162">
        <f>SUM(R588:R588)*M587</f>
        <v>0</v>
      </c>
      <c r="W588" s="163">
        <f t="shared" si="405"/>
        <v>0</v>
      </c>
      <c r="X588" s="335"/>
      <c r="Y588" s="314"/>
      <c r="Z588" s="316"/>
      <c r="AA588" s="318"/>
      <c r="AB588" s="318"/>
      <c r="AC588" s="929"/>
      <c r="AD588" s="321"/>
      <c r="AE588" s="279"/>
      <c r="AF588" s="278"/>
      <c r="AG588" s="278"/>
      <c r="AH588" s="278"/>
      <c r="AI588" s="1401"/>
      <c r="AJ588" s="42"/>
      <c r="AK588" s="247"/>
      <c r="AL588" s="247"/>
      <c r="AM588" s="247"/>
      <c r="AN588" s="247"/>
      <c r="AO588" s="43"/>
    </row>
    <row r="589" spans="1:41" ht="39.950000000000003" customHeight="1" x14ac:dyDescent="0.2">
      <c r="A589" s="302"/>
      <c r="B589" s="311"/>
      <c r="C589" s="958">
        <v>38</v>
      </c>
      <c r="D589" s="961" t="s">
        <v>263</v>
      </c>
      <c r="E589" s="342">
        <v>45</v>
      </c>
      <c r="F589" s="964" t="s">
        <v>264</v>
      </c>
      <c r="G589" s="967" t="s">
        <v>265</v>
      </c>
      <c r="H589" s="351">
        <v>84</v>
      </c>
      <c r="I589" s="950" t="s">
        <v>266</v>
      </c>
      <c r="J589" s="950" t="s">
        <v>267</v>
      </c>
      <c r="K589" s="953">
        <v>0</v>
      </c>
      <c r="L589" s="985" t="s">
        <v>268</v>
      </c>
      <c r="M589" s="957">
        <v>0.7</v>
      </c>
      <c r="N589" s="14" t="s">
        <v>49</v>
      </c>
      <c r="O589" s="33">
        <v>0.25</v>
      </c>
      <c r="P589" s="34">
        <v>0.5</v>
      </c>
      <c r="Q589" s="34">
        <v>0.75</v>
      </c>
      <c r="R589" s="36">
        <v>1</v>
      </c>
      <c r="S589" s="121">
        <f>SUM(O589:O589)*M589</f>
        <v>0.17499999999999999</v>
      </c>
      <c r="T589" s="122">
        <f>SUM(P589:P589)*M589</f>
        <v>0.35</v>
      </c>
      <c r="U589" s="122">
        <f>SUM(Q589:Q589)*M589</f>
        <v>0.52499999999999991</v>
      </c>
      <c r="V589" s="122">
        <f>SUM(R589:R589)*M589</f>
        <v>0.7</v>
      </c>
      <c r="W589" s="143">
        <f t="shared" si="405"/>
        <v>0.7</v>
      </c>
      <c r="X589" s="334">
        <f>+S590+S592</f>
        <v>0</v>
      </c>
      <c r="Y589" s="313">
        <f>+T590+T592</f>
        <v>0</v>
      </c>
      <c r="Z589" s="315">
        <f>+U590+U592</f>
        <v>0</v>
      </c>
      <c r="AA589" s="317">
        <f>+V590+V592</f>
        <v>0</v>
      </c>
      <c r="AB589" s="317">
        <f>+W590+W592</f>
        <v>0</v>
      </c>
      <c r="AC589" s="929"/>
      <c r="AD589" s="321"/>
      <c r="AE589" s="277" t="str">
        <f t="shared" ref="AE589" si="423">+IF(O590&gt;O589,"SUPERADA",IF(O590=O589,"EQUILIBRADA",IF(O590&lt;O589,"PARA MEJORAR")))</f>
        <v>PARA MEJORAR</v>
      </c>
      <c r="AF589" s="277" t="str">
        <f>IF(COUNTIF(AE589:AE592,"PARA MEJORAR")&gt;=1,"PARA MEJORAR","BIEN")</f>
        <v>PARA MEJORAR</v>
      </c>
      <c r="AG589" s="277" t="str">
        <f>IF(COUNTIF(AF589:AF592,"PARA MEJORAR")&gt;=1,"PARA MEJORAR","BIEN")</f>
        <v>PARA MEJORAR</v>
      </c>
      <c r="AH589" s="278"/>
      <c r="AI589" s="1401"/>
      <c r="AJ589" s="87"/>
      <c r="AK589" s="88"/>
      <c r="AL589" s="88"/>
      <c r="AM589" s="88"/>
      <c r="AN589" s="88"/>
      <c r="AO589" s="89"/>
    </row>
    <row r="590" spans="1:41" ht="39.950000000000003" customHeight="1" thickBot="1" x14ac:dyDescent="0.25">
      <c r="A590" s="302"/>
      <c r="B590" s="311"/>
      <c r="C590" s="959"/>
      <c r="D590" s="962"/>
      <c r="E590" s="343"/>
      <c r="F590" s="965"/>
      <c r="G590" s="968"/>
      <c r="H590" s="352"/>
      <c r="I590" s="951"/>
      <c r="J590" s="951"/>
      <c r="K590" s="954"/>
      <c r="L590" s="980"/>
      <c r="M590" s="357"/>
      <c r="N590" s="147" t="s">
        <v>53</v>
      </c>
      <c r="O590" s="25">
        <v>0</v>
      </c>
      <c r="P590" s="25">
        <v>0</v>
      </c>
      <c r="Q590" s="25">
        <v>0</v>
      </c>
      <c r="R590" s="56">
        <v>0</v>
      </c>
      <c r="S590" s="124">
        <f>SUM(O590:O590)*M589</f>
        <v>0</v>
      </c>
      <c r="T590" s="125">
        <f>SUM(P590:P590)*M589</f>
        <v>0</v>
      </c>
      <c r="U590" s="125">
        <f>SUM(Q590:Q590)*M589</f>
        <v>0</v>
      </c>
      <c r="V590" s="125">
        <f>SUM(R590:R590)*M589</f>
        <v>0</v>
      </c>
      <c r="W590" s="140">
        <f t="shared" si="405"/>
        <v>0</v>
      </c>
      <c r="X590" s="335"/>
      <c r="Y590" s="314"/>
      <c r="Z590" s="316"/>
      <c r="AA590" s="318"/>
      <c r="AB590" s="318"/>
      <c r="AC590" s="929"/>
      <c r="AD590" s="321"/>
      <c r="AE590" s="279"/>
      <c r="AF590" s="278"/>
      <c r="AG590" s="278"/>
      <c r="AH590" s="278"/>
      <c r="AI590" s="1401"/>
      <c r="AJ590" s="42"/>
      <c r="AK590" s="247"/>
      <c r="AL590" s="247"/>
      <c r="AM590" s="247"/>
      <c r="AN590" s="247"/>
      <c r="AO590" s="43"/>
    </row>
    <row r="591" spans="1:41" ht="39.950000000000003" customHeight="1" x14ac:dyDescent="0.2">
      <c r="A591" s="302"/>
      <c r="B591" s="311"/>
      <c r="C591" s="959"/>
      <c r="D591" s="962"/>
      <c r="E591" s="343"/>
      <c r="F591" s="965"/>
      <c r="G591" s="968"/>
      <c r="H591" s="352"/>
      <c r="I591" s="951"/>
      <c r="J591" s="951"/>
      <c r="K591" s="954"/>
      <c r="L591" s="980" t="s">
        <v>269</v>
      </c>
      <c r="M591" s="356">
        <v>0.3</v>
      </c>
      <c r="N591" s="44" t="s">
        <v>49</v>
      </c>
      <c r="O591" s="90">
        <v>0.25</v>
      </c>
      <c r="P591" s="66">
        <v>0.5</v>
      </c>
      <c r="Q591" s="66">
        <v>0.75</v>
      </c>
      <c r="R591" s="67">
        <v>1</v>
      </c>
      <c r="S591" s="127">
        <f>SUM(O591:O591)*M591</f>
        <v>7.4999999999999997E-2</v>
      </c>
      <c r="T591" s="128">
        <f>SUM(P591:P591)*M591</f>
        <v>0.15</v>
      </c>
      <c r="U591" s="128">
        <f>SUM(Q591:Q591)*M591</f>
        <v>0.22499999999999998</v>
      </c>
      <c r="V591" s="128">
        <f>SUM(R591:R591)*M591</f>
        <v>0.3</v>
      </c>
      <c r="W591" s="141">
        <f>MAX(S591:V591)</f>
        <v>0.3</v>
      </c>
      <c r="X591" s="335"/>
      <c r="Y591" s="314"/>
      <c r="Z591" s="316"/>
      <c r="AA591" s="318"/>
      <c r="AB591" s="318"/>
      <c r="AC591" s="929"/>
      <c r="AD591" s="321"/>
      <c r="AE591" s="277" t="str">
        <f t="shared" ref="AE591" si="424">+IF(O592&gt;O591,"SUPERADA",IF(O592=O591,"EQUILIBRADA",IF(O592&lt;O591,"PARA MEJORAR")))</f>
        <v>PARA MEJORAR</v>
      </c>
      <c r="AF591" s="278"/>
      <c r="AG591" s="278"/>
      <c r="AH591" s="278"/>
      <c r="AI591" s="1401"/>
      <c r="AJ591" s="42"/>
      <c r="AK591" s="247"/>
      <c r="AL591" s="247"/>
      <c r="AM591" s="247"/>
      <c r="AN591" s="247"/>
      <c r="AO591" s="43"/>
    </row>
    <row r="592" spans="1:41" ht="39.950000000000003" customHeight="1" thickBot="1" x14ac:dyDescent="0.25">
      <c r="A592" s="302"/>
      <c r="B592" s="311"/>
      <c r="C592" s="959"/>
      <c r="D592" s="962"/>
      <c r="E592" s="343"/>
      <c r="F592" s="965"/>
      <c r="G592" s="969"/>
      <c r="H592" s="353"/>
      <c r="I592" s="952"/>
      <c r="J592" s="952"/>
      <c r="K592" s="955"/>
      <c r="L592" s="981"/>
      <c r="M592" s="949"/>
      <c r="N592" s="154" t="s">
        <v>53</v>
      </c>
      <c r="O592" s="25">
        <v>0</v>
      </c>
      <c r="P592" s="25">
        <v>0</v>
      </c>
      <c r="Q592" s="25">
        <v>0</v>
      </c>
      <c r="R592" s="56">
        <v>0</v>
      </c>
      <c r="S592" s="124">
        <f>SUM(O592:O592)*M591</f>
        <v>0</v>
      </c>
      <c r="T592" s="125">
        <f>SUM(P592:P592)*M591</f>
        <v>0</v>
      </c>
      <c r="U592" s="125">
        <f>SUM(Q592:Q592)*M591</f>
        <v>0</v>
      </c>
      <c r="V592" s="125">
        <f>SUM(R592:R592)*M591</f>
        <v>0</v>
      </c>
      <c r="W592" s="140">
        <f>MAX(S592:V592)</f>
        <v>0</v>
      </c>
      <c r="X592" s="335"/>
      <c r="Y592" s="314"/>
      <c r="Z592" s="316"/>
      <c r="AA592" s="318"/>
      <c r="AB592" s="319"/>
      <c r="AC592" s="929"/>
      <c r="AD592" s="321"/>
      <c r="AE592" s="279"/>
      <c r="AF592" s="278"/>
      <c r="AG592" s="278"/>
      <c r="AH592" s="278"/>
      <c r="AI592" s="1401"/>
      <c r="AJ592" s="42"/>
      <c r="AK592" s="247"/>
      <c r="AL592" s="247"/>
      <c r="AM592" s="247"/>
      <c r="AN592" s="247"/>
      <c r="AO592" s="43"/>
    </row>
    <row r="593" spans="1:41" ht="39.950000000000003" customHeight="1" x14ac:dyDescent="0.2">
      <c r="A593" s="302"/>
      <c r="B593" s="311"/>
      <c r="C593" s="958">
        <v>39</v>
      </c>
      <c r="D593" s="961" t="s">
        <v>270</v>
      </c>
      <c r="E593" s="342">
        <v>46</v>
      </c>
      <c r="F593" s="964" t="s">
        <v>271</v>
      </c>
      <c r="G593" s="967" t="s">
        <v>272</v>
      </c>
      <c r="H593" s="351">
        <v>85</v>
      </c>
      <c r="I593" s="982" t="s">
        <v>273</v>
      </c>
      <c r="J593" s="982" t="s">
        <v>274</v>
      </c>
      <c r="K593" s="953">
        <v>0</v>
      </c>
      <c r="L593" s="985" t="s">
        <v>275</v>
      </c>
      <c r="M593" s="957">
        <v>0.15</v>
      </c>
      <c r="N593" s="14" t="s">
        <v>49</v>
      </c>
      <c r="O593" s="215">
        <v>0</v>
      </c>
      <c r="P593" s="216">
        <v>0</v>
      </c>
      <c r="Q593" s="217">
        <v>0.8</v>
      </c>
      <c r="R593" s="218">
        <v>1</v>
      </c>
      <c r="S593" s="133">
        <f>SUM(O593:O593)*M593</f>
        <v>0</v>
      </c>
      <c r="T593" s="134">
        <f>SUM(P593:P593)*M593</f>
        <v>0</v>
      </c>
      <c r="U593" s="134">
        <f>SUM(Q593:Q593)*M593</f>
        <v>0.12</v>
      </c>
      <c r="V593" s="134">
        <f>SUM(R593:R593)*M593</f>
        <v>0.15</v>
      </c>
      <c r="W593" s="139">
        <f t="shared" si="405"/>
        <v>0.15</v>
      </c>
      <c r="X593" s="294">
        <f>+S594+S596+S598+S600</f>
        <v>0</v>
      </c>
      <c r="Y593" s="296">
        <f>+T594+T596+T598+T600</f>
        <v>0</v>
      </c>
      <c r="Z593" s="298">
        <f>+U594+U596+U598+U600</f>
        <v>0</v>
      </c>
      <c r="AA593" s="291">
        <f>+V594+V596+V598+V600</f>
        <v>0</v>
      </c>
      <c r="AB593" s="292">
        <f>+W594+W596+W598+W600</f>
        <v>0</v>
      </c>
      <c r="AC593" s="929"/>
      <c r="AD593" s="321"/>
      <c r="AE593" s="277" t="str">
        <f t="shared" ref="AE593" si="425">+IF(O594&gt;O593,"SUPERADA",IF(O594=O593,"EQUILIBRADA",IF(O594&lt;O593,"PARA MEJORAR")))</f>
        <v>EQUILIBRADA</v>
      </c>
      <c r="AF593" s="277" t="str">
        <f>IF(COUNTIF(AE593:AE600,"PARA MEJORAR")&gt;=1,"PARA MEJORAR","BIEN")</f>
        <v>PARA MEJORAR</v>
      </c>
      <c r="AG593" s="277" t="str">
        <f>IF(COUNTIF(AF593:AF600,"PARA MEJORAR")&gt;=1,"PARA MEJORAR","BIEN")</f>
        <v>PARA MEJORAR</v>
      </c>
      <c r="AH593" s="278"/>
      <c r="AI593" s="1401"/>
      <c r="AJ593" s="87"/>
      <c r="AK593" s="88"/>
      <c r="AL593" s="88"/>
      <c r="AM593" s="88"/>
      <c r="AN593" s="88"/>
      <c r="AO593" s="89"/>
    </row>
    <row r="594" spans="1:41" ht="39.950000000000003" customHeight="1" thickBot="1" x14ac:dyDescent="0.25">
      <c r="A594" s="302"/>
      <c r="B594" s="311"/>
      <c r="C594" s="959"/>
      <c r="D594" s="962"/>
      <c r="E594" s="343"/>
      <c r="F594" s="965"/>
      <c r="G594" s="968"/>
      <c r="H594" s="352"/>
      <c r="I594" s="983"/>
      <c r="J594" s="983"/>
      <c r="K594" s="954"/>
      <c r="L594" s="980"/>
      <c r="M594" s="357"/>
      <c r="N594" s="147" t="s">
        <v>53</v>
      </c>
      <c r="O594" s="25">
        <v>0</v>
      </c>
      <c r="P594" s="25">
        <v>0</v>
      </c>
      <c r="Q594" s="25">
        <v>0</v>
      </c>
      <c r="R594" s="56">
        <v>0</v>
      </c>
      <c r="S594" s="124">
        <f>SUM(O594:O594)*M593</f>
        <v>0</v>
      </c>
      <c r="T594" s="125">
        <f>SUM(P594:P594)*M593</f>
        <v>0</v>
      </c>
      <c r="U594" s="125">
        <f>SUM(Q594:Q594)*M593</f>
        <v>0</v>
      </c>
      <c r="V594" s="125">
        <f>SUM(R594:R594)*M593</f>
        <v>0</v>
      </c>
      <c r="W594" s="140">
        <f t="shared" si="405"/>
        <v>0</v>
      </c>
      <c r="X594" s="295"/>
      <c r="Y594" s="297"/>
      <c r="Z594" s="299"/>
      <c r="AA594" s="292"/>
      <c r="AB594" s="292"/>
      <c r="AC594" s="929"/>
      <c r="AD594" s="321"/>
      <c r="AE594" s="279"/>
      <c r="AF594" s="278"/>
      <c r="AG594" s="278"/>
      <c r="AH594" s="278"/>
      <c r="AI594" s="1401"/>
      <c r="AJ594" s="42"/>
      <c r="AK594" s="247"/>
      <c r="AL594" s="247"/>
      <c r="AM594" s="247"/>
      <c r="AN594" s="247"/>
      <c r="AO594" s="43"/>
    </row>
    <row r="595" spans="1:41" ht="39.950000000000003" customHeight="1" x14ac:dyDescent="0.2">
      <c r="A595" s="302"/>
      <c r="B595" s="311"/>
      <c r="C595" s="959"/>
      <c r="D595" s="962"/>
      <c r="E595" s="343"/>
      <c r="F595" s="965"/>
      <c r="G595" s="968"/>
      <c r="H595" s="352"/>
      <c r="I595" s="983"/>
      <c r="J595" s="983"/>
      <c r="K595" s="954"/>
      <c r="L595" s="980" t="s">
        <v>276</v>
      </c>
      <c r="M595" s="356">
        <v>0.15</v>
      </c>
      <c r="N595" s="44" t="s">
        <v>49</v>
      </c>
      <c r="O595" s="219">
        <v>0</v>
      </c>
      <c r="P595" s="220">
        <v>0</v>
      </c>
      <c r="Q595" s="221">
        <v>0.8</v>
      </c>
      <c r="R595" s="222">
        <v>1</v>
      </c>
      <c r="S595" s="127">
        <f>SUM(O595:O595)*M595</f>
        <v>0</v>
      </c>
      <c r="T595" s="128">
        <f>SUM(P595:P595)*M595</f>
        <v>0</v>
      </c>
      <c r="U595" s="128">
        <f>SUM(Q595:Q595)*M595</f>
        <v>0.12</v>
      </c>
      <c r="V595" s="128">
        <f>SUM(R595:R595)*M595</f>
        <v>0.15</v>
      </c>
      <c r="W595" s="141">
        <f t="shared" si="405"/>
        <v>0.15</v>
      </c>
      <c r="X595" s="295"/>
      <c r="Y595" s="297"/>
      <c r="Z595" s="299"/>
      <c r="AA595" s="292"/>
      <c r="AB595" s="292"/>
      <c r="AC595" s="929"/>
      <c r="AD595" s="321"/>
      <c r="AE595" s="277" t="str">
        <f t="shared" ref="AE595" si="426">+IF(O596&gt;O595,"SUPERADA",IF(O596=O595,"EQUILIBRADA",IF(O596&lt;O595,"PARA MEJORAR")))</f>
        <v>EQUILIBRADA</v>
      </c>
      <c r="AF595" s="278"/>
      <c r="AG595" s="278"/>
      <c r="AH595" s="278"/>
      <c r="AI595" s="1401"/>
      <c r="AJ595" s="42"/>
      <c r="AK595" s="247"/>
      <c r="AL595" s="247"/>
      <c r="AM595" s="247"/>
      <c r="AN595" s="247"/>
      <c r="AO595" s="43"/>
    </row>
    <row r="596" spans="1:41" ht="39.950000000000003" customHeight="1" thickBot="1" x14ac:dyDescent="0.25">
      <c r="A596" s="302"/>
      <c r="B596" s="311"/>
      <c r="C596" s="959"/>
      <c r="D596" s="962"/>
      <c r="E596" s="343"/>
      <c r="F596" s="965"/>
      <c r="G596" s="968"/>
      <c r="H596" s="352"/>
      <c r="I596" s="983"/>
      <c r="J596" s="983"/>
      <c r="K596" s="954"/>
      <c r="L596" s="980"/>
      <c r="M596" s="357"/>
      <c r="N596" s="147" t="s">
        <v>53</v>
      </c>
      <c r="O596" s="25">
        <v>0</v>
      </c>
      <c r="P596" s="25">
        <v>0</v>
      </c>
      <c r="Q596" s="25">
        <v>0</v>
      </c>
      <c r="R596" s="56">
        <v>0</v>
      </c>
      <c r="S596" s="124">
        <f>SUM(O596:O596)*M595</f>
        <v>0</v>
      </c>
      <c r="T596" s="125">
        <f>SUM(P596:P596)*M595</f>
        <v>0</v>
      </c>
      <c r="U596" s="125">
        <f>SUM(Q596:Q596)*M595</f>
        <v>0</v>
      </c>
      <c r="V596" s="125">
        <f>SUM(R596:R596)*M595</f>
        <v>0</v>
      </c>
      <c r="W596" s="140">
        <f t="shared" si="405"/>
        <v>0</v>
      </c>
      <c r="X596" s="295"/>
      <c r="Y596" s="297"/>
      <c r="Z596" s="299"/>
      <c r="AA596" s="292"/>
      <c r="AB596" s="292"/>
      <c r="AC596" s="929"/>
      <c r="AD596" s="321"/>
      <c r="AE596" s="279"/>
      <c r="AF596" s="278"/>
      <c r="AG596" s="278"/>
      <c r="AH596" s="278"/>
      <c r="AI596" s="1401"/>
      <c r="AJ596" s="42"/>
      <c r="AK596" s="247"/>
      <c r="AL596" s="247"/>
      <c r="AM596" s="247"/>
      <c r="AN596" s="247"/>
      <c r="AO596" s="43"/>
    </row>
    <row r="597" spans="1:41" ht="39.950000000000003" customHeight="1" x14ac:dyDescent="0.2">
      <c r="A597" s="302"/>
      <c r="B597" s="311"/>
      <c r="C597" s="959"/>
      <c r="D597" s="962"/>
      <c r="E597" s="343"/>
      <c r="F597" s="965"/>
      <c r="G597" s="968"/>
      <c r="H597" s="352"/>
      <c r="I597" s="983"/>
      <c r="J597" s="983"/>
      <c r="K597" s="954"/>
      <c r="L597" s="980" t="s">
        <v>277</v>
      </c>
      <c r="M597" s="356">
        <v>0.35</v>
      </c>
      <c r="N597" s="44" t="s">
        <v>49</v>
      </c>
      <c r="O597" s="90">
        <v>0.25</v>
      </c>
      <c r="P597" s="66">
        <v>0.5</v>
      </c>
      <c r="Q597" s="66">
        <v>0.75</v>
      </c>
      <c r="R597" s="67">
        <v>1</v>
      </c>
      <c r="S597" s="127">
        <f>SUM(O597:O597)*M597</f>
        <v>8.7499999999999994E-2</v>
      </c>
      <c r="T597" s="128">
        <f>SUM(P597:P597)*M597</f>
        <v>0.17499999999999999</v>
      </c>
      <c r="U597" s="128">
        <f>SUM(Q597:Q597)*M597</f>
        <v>0.26249999999999996</v>
      </c>
      <c r="V597" s="128">
        <f>SUM(R597:R597)*M597</f>
        <v>0.35</v>
      </c>
      <c r="W597" s="141">
        <f t="shared" si="405"/>
        <v>0.35</v>
      </c>
      <c r="X597" s="295"/>
      <c r="Y597" s="297"/>
      <c r="Z597" s="299"/>
      <c r="AA597" s="292"/>
      <c r="AB597" s="292"/>
      <c r="AC597" s="929"/>
      <c r="AD597" s="321"/>
      <c r="AE597" s="277" t="str">
        <f t="shared" ref="AE597" si="427">+IF(O598&gt;O597,"SUPERADA",IF(O598=O597,"EQUILIBRADA",IF(O598&lt;O597,"PARA MEJORAR")))</f>
        <v>PARA MEJORAR</v>
      </c>
      <c r="AF597" s="278"/>
      <c r="AG597" s="278"/>
      <c r="AH597" s="278"/>
      <c r="AI597" s="1401"/>
      <c r="AJ597" s="42"/>
      <c r="AK597" s="247"/>
      <c r="AL597" s="247"/>
      <c r="AM597" s="247"/>
      <c r="AN597" s="247"/>
      <c r="AO597" s="43"/>
    </row>
    <row r="598" spans="1:41" ht="39.950000000000003" customHeight="1" thickBot="1" x14ac:dyDescent="0.25">
      <c r="A598" s="302"/>
      <c r="B598" s="311"/>
      <c r="C598" s="959"/>
      <c r="D598" s="962"/>
      <c r="E598" s="343"/>
      <c r="F598" s="965"/>
      <c r="G598" s="968"/>
      <c r="H598" s="352"/>
      <c r="I598" s="983"/>
      <c r="J598" s="983"/>
      <c r="K598" s="954"/>
      <c r="L598" s="980"/>
      <c r="M598" s="357"/>
      <c r="N598" s="147" t="s">
        <v>53</v>
      </c>
      <c r="O598" s="25">
        <v>0</v>
      </c>
      <c r="P598" s="25">
        <v>0</v>
      </c>
      <c r="Q598" s="25">
        <v>0</v>
      </c>
      <c r="R598" s="56">
        <v>0</v>
      </c>
      <c r="S598" s="124">
        <f>SUM(O598:O598)*M597</f>
        <v>0</v>
      </c>
      <c r="T598" s="125">
        <f>SUM(P598:P598)*M597</f>
        <v>0</v>
      </c>
      <c r="U598" s="125">
        <f>SUM(Q598:Q598)*M597</f>
        <v>0</v>
      </c>
      <c r="V598" s="125">
        <f>SUM(R598:R598)*M597</f>
        <v>0</v>
      </c>
      <c r="W598" s="140">
        <f t="shared" si="405"/>
        <v>0</v>
      </c>
      <c r="X598" s="295"/>
      <c r="Y598" s="297"/>
      <c r="Z598" s="299"/>
      <c r="AA598" s="292"/>
      <c r="AB598" s="292"/>
      <c r="AC598" s="929"/>
      <c r="AD598" s="321"/>
      <c r="AE598" s="279"/>
      <c r="AF598" s="278"/>
      <c r="AG598" s="278"/>
      <c r="AH598" s="278"/>
      <c r="AI598" s="1401"/>
      <c r="AJ598" s="42"/>
      <c r="AK598" s="247"/>
      <c r="AL598" s="247"/>
      <c r="AM598" s="247"/>
      <c r="AN598" s="247"/>
      <c r="AO598" s="43"/>
    </row>
    <row r="599" spans="1:41" ht="39.950000000000003" customHeight="1" x14ac:dyDescent="0.2">
      <c r="A599" s="302"/>
      <c r="B599" s="311"/>
      <c r="C599" s="959"/>
      <c r="D599" s="962"/>
      <c r="E599" s="343"/>
      <c r="F599" s="965"/>
      <c r="G599" s="968"/>
      <c r="H599" s="352"/>
      <c r="I599" s="983"/>
      <c r="J599" s="983"/>
      <c r="K599" s="954"/>
      <c r="L599" s="980" t="s">
        <v>278</v>
      </c>
      <c r="M599" s="356">
        <v>0.35</v>
      </c>
      <c r="N599" s="44" t="s">
        <v>49</v>
      </c>
      <c r="O599" s="90">
        <v>0.25</v>
      </c>
      <c r="P599" s="66">
        <v>0.5</v>
      </c>
      <c r="Q599" s="66">
        <v>0.75</v>
      </c>
      <c r="R599" s="67">
        <v>1</v>
      </c>
      <c r="S599" s="127">
        <f>SUM(O599:O599)*M599</f>
        <v>8.7499999999999994E-2</v>
      </c>
      <c r="T599" s="128">
        <f>SUM(P599:P599)*M599</f>
        <v>0.17499999999999999</v>
      </c>
      <c r="U599" s="128">
        <f>SUM(Q599:Q599)*M599</f>
        <v>0.26249999999999996</v>
      </c>
      <c r="V599" s="128">
        <f>SUM(R599:R599)*M599</f>
        <v>0.35</v>
      </c>
      <c r="W599" s="141">
        <f t="shared" si="405"/>
        <v>0.35</v>
      </c>
      <c r="X599" s="295"/>
      <c r="Y599" s="297"/>
      <c r="Z599" s="299"/>
      <c r="AA599" s="292"/>
      <c r="AB599" s="292"/>
      <c r="AC599" s="929"/>
      <c r="AD599" s="321"/>
      <c r="AE599" s="277" t="str">
        <f t="shared" ref="AE599" si="428">+IF(O600&gt;O599,"SUPERADA",IF(O600=O599,"EQUILIBRADA",IF(O600&lt;O599,"PARA MEJORAR")))</f>
        <v>PARA MEJORAR</v>
      </c>
      <c r="AF599" s="278"/>
      <c r="AG599" s="278"/>
      <c r="AH599" s="278"/>
      <c r="AI599" s="1401"/>
      <c r="AJ599" s="42"/>
      <c r="AK599" s="247"/>
      <c r="AL599" s="247"/>
      <c r="AM599" s="247"/>
      <c r="AN599" s="247"/>
      <c r="AO599" s="43"/>
    </row>
    <row r="600" spans="1:41" ht="39.950000000000003" customHeight="1" thickBot="1" x14ac:dyDescent="0.25">
      <c r="A600" s="302"/>
      <c r="B600" s="311"/>
      <c r="C600" s="960"/>
      <c r="D600" s="963"/>
      <c r="E600" s="344"/>
      <c r="F600" s="966"/>
      <c r="G600" s="969"/>
      <c r="H600" s="353"/>
      <c r="I600" s="984"/>
      <c r="J600" s="984"/>
      <c r="K600" s="955"/>
      <c r="L600" s="981"/>
      <c r="M600" s="949"/>
      <c r="N600" s="154" t="s">
        <v>53</v>
      </c>
      <c r="O600" s="25">
        <v>0</v>
      </c>
      <c r="P600" s="25">
        <v>0</v>
      </c>
      <c r="Q600" s="25">
        <v>0</v>
      </c>
      <c r="R600" s="56">
        <v>0</v>
      </c>
      <c r="S600" s="130">
        <f>SUM(O600:O600)*M599</f>
        <v>0</v>
      </c>
      <c r="T600" s="131">
        <f>SUM(P600:P600)*M599</f>
        <v>0</v>
      </c>
      <c r="U600" s="131">
        <f>SUM(Q600:Q600)*M599</f>
        <v>0</v>
      </c>
      <c r="V600" s="131">
        <f>SUM(R600:R600)*M599</f>
        <v>0</v>
      </c>
      <c r="W600" s="142">
        <f t="shared" si="405"/>
        <v>0</v>
      </c>
      <c r="X600" s="461"/>
      <c r="Y600" s="300"/>
      <c r="Z600" s="462"/>
      <c r="AA600" s="293"/>
      <c r="AB600" s="293"/>
      <c r="AC600" s="929"/>
      <c r="AD600" s="321"/>
      <c r="AE600" s="279"/>
      <c r="AF600" s="279"/>
      <c r="AG600" s="279"/>
      <c r="AH600" s="278"/>
      <c r="AI600" s="1401"/>
      <c r="AJ600" s="42"/>
      <c r="AK600" s="247"/>
      <c r="AL600" s="247"/>
      <c r="AM600" s="247"/>
      <c r="AN600" s="247"/>
      <c r="AO600" s="43"/>
    </row>
    <row r="601" spans="1:41" ht="39.950000000000003" customHeight="1" x14ac:dyDescent="0.2">
      <c r="A601" s="302"/>
      <c r="B601" s="311"/>
      <c r="C601" s="958">
        <v>40</v>
      </c>
      <c r="D601" s="961" t="s">
        <v>279</v>
      </c>
      <c r="E601" s="342">
        <v>47</v>
      </c>
      <c r="F601" s="964" t="s">
        <v>280</v>
      </c>
      <c r="G601" s="967" t="s">
        <v>913</v>
      </c>
      <c r="H601" s="351">
        <v>86</v>
      </c>
      <c r="I601" s="950" t="s">
        <v>281</v>
      </c>
      <c r="J601" s="950" t="s">
        <v>282</v>
      </c>
      <c r="K601" s="953">
        <v>0</v>
      </c>
      <c r="L601" s="985" t="s">
        <v>283</v>
      </c>
      <c r="M601" s="957">
        <v>0.5</v>
      </c>
      <c r="N601" s="14" t="s">
        <v>49</v>
      </c>
      <c r="O601" s="15">
        <v>0.1</v>
      </c>
      <c r="P601" s="16">
        <v>0.3</v>
      </c>
      <c r="Q601" s="16">
        <v>0.6</v>
      </c>
      <c r="R601" s="18">
        <v>1</v>
      </c>
      <c r="S601" s="144">
        <f>SUM(O601:O601)*M601</f>
        <v>0.05</v>
      </c>
      <c r="T601" s="145">
        <f>SUM(P601:P601)*M601</f>
        <v>0.15</v>
      </c>
      <c r="U601" s="145">
        <f>SUM(Q601:Q601)*M601</f>
        <v>0.3</v>
      </c>
      <c r="V601" s="145">
        <f>SUM(R601:R601)*M601</f>
        <v>0.5</v>
      </c>
      <c r="W601" s="146">
        <f t="shared" si="405"/>
        <v>0.5</v>
      </c>
      <c r="X601" s="334">
        <f>+S602+S604</f>
        <v>0</v>
      </c>
      <c r="Y601" s="313">
        <f>+T602+T604</f>
        <v>0</v>
      </c>
      <c r="Z601" s="315">
        <f>+U602+U604</f>
        <v>0</v>
      </c>
      <c r="AA601" s="317">
        <f>+V602+V604</f>
        <v>0</v>
      </c>
      <c r="AB601" s="317">
        <f>+W602+W604</f>
        <v>0</v>
      </c>
      <c r="AC601" s="929"/>
      <c r="AD601" s="321"/>
      <c r="AE601" s="277" t="str">
        <f t="shared" ref="AE601" si="429">+IF(O602&gt;O601,"SUPERADA",IF(O602=O601,"EQUILIBRADA",IF(O602&lt;O601,"PARA MEJORAR")))</f>
        <v>PARA MEJORAR</v>
      </c>
      <c r="AF601" s="277" t="str">
        <f>IF(COUNTIF(AE601:AE604,"PARA MEJORAR")&gt;=1,"PARA MEJORAR","BIEN")</f>
        <v>PARA MEJORAR</v>
      </c>
      <c r="AG601" s="277" t="str">
        <f>IF(COUNTIF(AF601:AF604,"PARA MEJORAR")&gt;=1,"PARA MEJORAR","BIEN")</f>
        <v>PARA MEJORAR</v>
      </c>
      <c r="AH601" s="278"/>
      <c r="AI601" s="1401"/>
      <c r="AJ601" s="87"/>
      <c r="AK601" s="88"/>
      <c r="AL601" s="88"/>
      <c r="AM601" s="88"/>
      <c r="AN601" s="88"/>
      <c r="AO601" s="89"/>
    </row>
    <row r="602" spans="1:41" ht="39.950000000000003" customHeight="1" thickBot="1" x14ac:dyDescent="0.25">
      <c r="A602" s="302"/>
      <c r="B602" s="311"/>
      <c r="C602" s="959"/>
      <c r="D602" s="962"/>
      <c r="E602" s="343"/>
      <c r="F602" s="965"/>
      <c r="G602" s="968"/>
      <c r="H602" s="352"/>
      <c r="I602" s="951"/>
      <c r="J602" s="951"/>
      <c r="K602" s="954"/>
      <c r="L602" s="980"/>
      <c r="M602" s="357"/>
      <c r="N602" s="147" t="s">
        <v>53</v>
      </c>
      <c r="O602" s="24">
        <v>0</v>
      </c>
      <c r="P602" s="25">
        <v>0</v>
      </c>
      <c r="Q602" s="25">
        <v>0</v>
      </c>
      <c r="R602" s="56">
        <v>0</v>
      </c>
      <c r="S602" s="148">
        <f>SUM(O602:O602)*M601</f>
        <v>0</v>
      </c>
      <c r="T602" s="149">
        <f>SUM(P602:P602)*M601</f>
        <v>0</v>
      </c>
      <c r="U602" s="149">
        <f>SUM(Q602:Q602)*M601</f>
        <v>0</v>
      </c>
      <c r="V602" s="149">
        <f>SUM(R602:R602)*M601</f>
        <v>0</v>
      </c>
      <c r="W602" s="150">
        <f t="shared" si="405"/>
        <v>0</v>
      </c>
      <c r="X602" s="335"/>
      <c r="Y602" s="314"/>
      <c r="Z602" s="316"/>
      <c r="AA602" s="318"/>
      <c r="AB602" s="318"/>
      <c r="AC602" s="929"/>
      <c r="AD602" s="321"/>
      <c r="AE602" s="279"/>
      <c r="AF602" s="278"/>
      <c r="AG602" s="278"/>
      <c r="AH602" s="278"/>
      <c r="AI602" s="1401"/>
      <c r="AJ602" s="42"/>
      <c r="AK602" s="247"/>
      <c r="AL602" s="247"/>
      <c r="AM602" s="247"/>
      <c r="AN602" s="247"/>
      <c r="AO602" s="43"/>
    </row>
    <row r="603" spans="1:41" ht="39.950000000000003" customHeight="1" x14ac:dyDescent="0.2">
      <c r="A603" s="302"/>
      <c r="B603" s="311"/>
      <c r="C603" s="959"/>
      <c r="D603" s="962"/>
      <c r="E603" s="343"/>
      <c r="F603" s="965"/>
      <c r="G603" s="968"/>
      <c r="H603" s="352"/>
      <c r="I603" s="951"/>
      <c r="J603" s="951"/>
      <c r="K603" s="954"/>
      <c r="L603" s="980" t="s">
        <v>284</v>
      </c>
      <c r="M603" s="356">
        <v>0.5</v>
      </c>
      <c r="N603" s="44" t="s">
        <v>49</v>
      </c>
      <c r="O603" s="33">
        <v>0.1</v>
      </c>
      <c r="P603" s="34">
        <v>0.3</v>
      </c>
      <c r="Q603" s="34">
        <v>0.6</v>
      </c>
      <c r="R603" s="36">
        <v>1</v>
      </c>
      <c r="S603" s="151">
        <f>SUM(O603:O603)*M603</f>
        <v>0.05</v>
      </c>
      <c r="T603" s="152">
        <f>SUM(P603:P603)*M603</f>
        <v>0.15</v>
      </c>
      <c r="U603" s="152">
        <f>SUM(Q603:Q603)*M603</f>
        <v>0.3</v>
      </c>
      <c r="V603" s="152">
        <f>SUM(R603:R603)*M603</f>
        <v>0.5</v>
      </c>
      <c r="W603" s="153">
        <f t="shared" si="405"/>
        <v>0.5</v>
      </c>
      <c r="X603" s="335"/>
      <c r="Y603" s="314"/>
      <c r="Z603" s="316"/>
      <c r="AA603" s="318"/>
      <c r="AB603" s="318"/>
      <c r="AC603" s="929"/>
      <c r="AD603" s="321"/>
      <c r="AE603" s="277" t="str">
        <f t="shared" ref="AE603" si="430">+IF(O604&gt;O603,"SUPERADA",IF(O604=O603,"EQUILIBRADA",IF(O604&lt;O603,"PARA MEJORAR")))</f>
        <v>PARA MEJORAR</v>
      </c>
      <c r="AF603" s="278"/>
      <c r="AG603" s="278"/>
      <c r="AH603" s="278"/>
      <c r="AI603" s="1401"/>
      <c r="AJ603" s="42"/>
      <c r="AK603" s="247"/>
      <c r="AL603" s="247"/>
      <c r="AM603" s="247"/>
      <c r="AN603" s="247"/>
      <c r="AO603" s="43"/>
    </row>
    <row r="604" spans="1:41" ht="39.950000000000003" customHeight="1" thickBot="1" x14ac:dyDescent="0.25">
      <c r="A604" s="302"/>
      <c r="B604" s="311"/>
      <c r="C604" s="959"/>
      <c r="D604" s="962"/>
      <c r="E604" s="343"/>
      <c r="F604" s="965"/>
      <c r="G604" s="969"/>
      <c r="H604" s="353"/>
      <c r="I604" s="952"/>
      <c r="J604" s="952"/>
      <c r="K604" s="955"/>
      <c r="L604" s="981"/>
      <c r="M604" s="949"/>
      <c r="N604" s="154" t="s">
        <v>53</v>
      </c>
      <c r="O604" s="46">
        <v>0</v>
      </c>
      <c r="P604" s="47">
        <v>0</v>
      </c>
      <c r="Q604" s="47">
        <v>0</v>
      </c>
      <c r="R604" s="59">
        <v>0</v>
      </c>
      <c r="S604" s="161">
        <f>SUM(O604:O604)*M603</f>
        <v>0</v>
      </c>
      <c r="T604" s="162">
        <f>SUM(P604:P604)*M603</f>
        <v>0</v>
      </c>
      <c r="U604" s="162">
        <f>SUM(Q604:Q604)*M603</f>
        <v>0</v>
      </c>
      <c r="V604" s="162">
        <f>SUM(R604:R604)*M603</f>
        <v>0</v>
      </c>
      <c r="W604" s="163">
        <f t="shared" si="405"/>
        <v>0</v>
      </c>
      <c r="X604" s="335"/>
      <c r="Y604" s="314"/>
      <c r="Z604" s="316"/>
      <c r="AA604" s="318"/>
      <c r="AB604" s="319"/>
      <c r="AC604" s="929"/>
      <c r="AD604" s="321"/>
      <c r="AE604" s="279"/>
      <c r="AF604" s="278"/>
      <c r="AG604" s="278"/>
      <c r="AH604" s="278"/>
      <c r="AI604" s="1401"/>
      <c r="AJ604" s="42"/>
      <c r="AK604" s="247"/>
      <c r="AL604" s="247"/>
      <c r="AM604" s="247"/>
      <c r="AN604" s="247"/>
      <c r="AO604" s="43"/>
    </row>
    <row r="605" spans="1:41" ht="39.950000000000003" customHeight="1" x14ac:dyDescent="0.2">
      <c r="A605" s="302"/>
      <c r="B605" s="311"/>
      <c r="C605" s="958">
        <v>41</v>
      </c>
      <c r="D605" s="961" t="s">
        <v>285</v>
      </c>
      <c r="E605" s="342">
        <v>48</v>
      </c>
      <c r="F605" s="964" t="s">
        <v>286</v>
      </c>
      <c r="G605" s="995" t="s">
        <v>286</v>
      </c>
      <c r="H605" s="351">
        <v>87</v>
      </c>
      <c r="I605" s="982" t="s">
        <v>287</v>
      </c>
      <c r="J605" s="982" t="s">
        <v>288</v>
      </c>
      <c r="K605" s="953">
        <v>0</v>
      </c>
      <c r="L605" s="985" t="s">
        <v>289</v>
      </c>
      <c r="M605" s="957">
        <v>0.2</v>
      </c>
      <c r="N605" s="14" t="s">
        <v>49</v>
      </c>
      <c r="O605" s="223">
        <v>0.1</v>
      </c>
      <c r="P605" s="224">
        <v>0.2</v>
      </c>
      <c r="Q605" s="224">
        <v>0.7</v>
      </c>
      <c r="R605" s="225">
        <v>1</v>
      </c>
      <c r="S605" s="226">
        <f>SUM(O605:O605)*M605</f>
        <v>2.0000000000000004E-2</v>
      </c>
      <c r="T605" s="227">
        <f>SUM(P605:P605)*M605</f>
        <v>4.0000000000000008E-2</v>
      </c>
      <c r="U605" s="227">
        <f>SUM(Q605:Q605)*M605</f>
        <v>0.13999999999999999</v>
      </c>
      <c r="V605" s="227">
        <f>SUM(R605:R605)*M605</f>
        <v>0.2</v>
      </c>
      <c r="W605" s="205">
        <f t="shared" si="405"/>
        <v>0.2</v>
      </c>
      <c r="X605" s="294">
        <f>S606+S608+S610</f>
        <v>0</v>
      </c>
      <c r="Y605" s="296">
        <f t="shared" ref="Y605" si="431">T606+T608+T610</f>
        <v>0</v>
      </c>
      <c r="Z605" s="298">
        <f t="shared" ref="Z605" si="432">U606+U608+U610</f>
        <v>0</v>
      </c>
      <c r="AA605" s="291">
        <f t="shared" ref="AA605" si="433">V606+V608+V610</f>
        <v>0</v>
      </c>
      <c r="AB605" s="292">
        <f>W606+W608+W610</f>
        <v>0</v>
      </c>
      <c r="AC605" s="929"/>
      <c r="AD605" s="989" t="s">
        <v>290</v>
      </c>
      <c r="AE605" s="277" t="str">
        <f t="shared" ref="AE605" si="434">+IF(O606&gt;O605,"SUPERADA",IF(O606=O605,"EQUILIBRADA",IF(O606&lt;O605,"PARA MEJORAR")))</f>
        <v>PARA MEJORAR</v>
      </c>
      <c r="AF605" s="277" t="str">
        <f>IF(COUNTIF(AE605:AE610,"PARA MEJORAR")&gt;=1,"PARA MEJORAR","BIEN")</f>
        <v>PARA MEJORAR</v>
      </c>
      <c r="AG605" s="277" t="str">
        <f>IF(COUNTIF(AF605:AF610,"PARA MEJORAR")&gt;=1,"PARA MEJORAR","BIEN")</f>
        <v>PARA MEJORAR</v>
      </c>
      <c r="AH605" s="278"/>
      <c r="AI605" s="1401"/>
      <c r="AJ605" s="29"/>
      <c r="AK605" s="30"/>
      <c r="AL605" s="30"/>
      <c r="AM605" s="30"/>
      <c r="AN605" s="30"/>
      <c r="AO605" s="31"/>
    </row>
    <row r="606" spans="1:41" ht="39.950000000000003" customHeight="1" thickBot="1" x14ac:dyDescent="0.25">
      <c r="A606" s="302"/>
      <c r="B606" s="311"/>
      <c r="C606" s="959"/>
      <c r="D606" s="962"/>
      <c r="E606" s="343"/>
      <c r="F606" s="965"/>
      <c r="G606" s="996"/>
      <c r="H606" s="352"/>
      <c r="I606" s="983"/>
      <c r="J606" s="983"/>
      <c r="K606" s="954"/>
      <c r="L606" s="980"/>
      <c r="M606" s="357"/>
      <c r="N606" s="147" t="s">
        <v>53</v>
      </c>
      <c r="O606" s="25">
        <v>0</v>
      </c>
      <c r="P606" s="25">
        <v>0</v>
      </c>
      <c r="Q606" s="25">
        <v>0</v>
      </c>
      <c r="R606" s="56">
        <v>0</v>
      </c>
      <c r="S606" s="148">
        <f>SUM(O606:O606)*M605</f>
        <v>0</v>
      </c>
      <c r="T606" s="149">
        <f>SUM(P606:P606)*M605</f>
        <v>0</v>
      </c>
      <c r="U606" s="149">
        <f>SUM(Q606:Q606)*M605</f>
        <v>0</v>
      </c>
      <c r="V606" s="149">
        <f>SUM(R606:R606)*M605</f>
        <v>0</v>
      </c>
      <c r="W606" s="150">
        <f t="shared" si="405"/>
        <v>0</v>
      </c>
      <c r="X606" s="295"/>
      <c r="Y606" s="297"/>
      <c r="Z606" s="299"/>
      <c r="AA606" s="292"/>
      <c r="AB606" s="292"/>
      <c r="AC606" s="929"/>
      <c r="AD606" s="990"/>
      <c r="AE606" s="279"/>
      <c r="AF606" s="278"/>
      <c r="AG606" s="278"/>
      <c r="AH606" s="278"/>
      <c r="AI606" s="1401"/>
      <c r="AJ606" s="42"/>
      <c r="AK606" s="247"/>
      <c r="AL606" s="247"/>
      <c r="AM606" s="247"/>
      <c r="AN606" s="247"/>
      <c r="AO606" s="43"/>
    </row>
    <row r="607" spans="1:41" ht="39.950000000000003" customHeight="1" x14ac:dyDescent="0.2">
      <c r="A607" s="302"/>
      <c r="B607" s="311"/>
      <c r="C607" s="959"/>
      <c r="D607" s="962"/>
      <c r="E607" s="343"/>
      <c r="F607" s="965"/>
      <c r="G607" s="996"/>
      <c r="H607" s="352"/>
      <c r="I607" s="983"/>
      <c r="J607" s="983"/>
      <c r="K607" s="954"/>
      <c r="L607" s="980" t="s">
        <v>291</v>
      </c>
      <c r="M607" s="356">
        <v>0.5</v>
      </c>
      <c r="N607" s="44" t="s">
        <v>49</v>
      </c>
      <c r="O607" s="223">
        <v>0.1</v>
      </c>
      <c r="P607" s="224">
        <v>0.2</v>
      </c>
      <c r="Q607" s="224">
        <v>0.7</v>
      </c>
      <c r="R607" s="225">
        <v>1</v>
      </c>
      <c r="S607" s="151">
        <f>SUM(O607:O607)*M607</f>
        <v>0.05</v>
      </c>
      <c r="T607" s="152">
        <f>SUM(P607:P607)*M607</f>
        <v>0.1</v>
      </c>
      <c r="U607" s="152">
        <f>SUM(Q607:Q607)*M607</f>
        <v>0.35</v>
      </c>
      <c r="V607" s="152">
        <f>SUM(R607:R607)*M607</f>
        <v>0.5</v>
      </c>
      <c r="W607" s="153">
        <f>MAX(S607:V607)</f>
        <v>0.5</v>
      </c>
      <c r="X607" s="295"/>
      <c r="Y607" s="297"/>
      <c r="Z607" s="299"/>
      <c r="AA607" s="292"/>
      <c r="AB607" s="292"/>
      <c r="AC607" s="929"/>
      <c r="AD607" s="990"/>
      <c r="AE607" s="277" t="str">
        <f t="shared" ref="AE607" si="435">+IF(O608&gt;O607,"SUPERADA",IF(O608=O607,"EQUILIBRADA",IF(O608&lt;O607,"PARA MEJORAR")))</f>
        <v>PARA MEJORAR</v>
      </c>
      <c r="AF607" s="278"/>
      <c r="AG607" s="278"/>
      <c r="AH607" s="278"/>
      <c r="AI607" s="1401"/>
      <c r="AJ607" s="42"/>
      <c r="AK607" s="247"/>
      <c r="AL607" s="247"/>
      <c r="AM607" s="247"/>
      <c r="AN607" s="247"/>
      <c r="AO607" s="43"/>
    </row>
    <row r="608" spans="1:41" ht="39.950000000000003" customHeight="1" thickBot="1" x14ac:dyDescent="0.25">
      <c r="A608" s="302"/>
      <c r="B608" s="311"/>
      <c r="C608" s="959"/>
      <c r="D608" s="962"/>
      <c r="E608" s="343"/>
      <c r="F608" s="965"/>
      <c r="G608" s="996"/>
      <c r="H608" s="352"/>
      <c r="I608" s="983"/>
      <c r="J608" s="983"/>
      <c r="K608" s="954"/>
      <c r="L608" s="980"/>
      <c r="M608" s="357"/>
      <c r="N608" s="147" t="s">
        <v>53</v>
      </c>
      <c r="O608" s="25">
        <v>0</v>
      </c>
      <c r="P608" s="25">
        <v>0</v>
      </c>
      <c r="Q608" s="25">
        <v>0</v>
      </c>
      <c r="R608" s="56">
        <v>0</v>
      </c>
      <c r="S608" s="148">
        <f>SUM(O608:O608)*M607</f>
        <v>0</v>
      </c>
      <c r="T608" s="149">
        <f>SUM(P608:P608)*M607</f>
        <v>0</v>
      </c>
      <c r="U608" s="149">
        <f>SUM(Q608:Q608)*M607</f>
        <v>0</v>
      </c>
      <c r="V608" s="149">
        <f>SUM(R608:R608)*M607</f>
        <v>0</v>
      </c>
      <c r="W608" s="150">
        <f>MAX(S608:V608)</f>
        <v>0</v>
      </c>
      <c r="X608" s="295"/>
      <c r="Y608" s="297"/>
      <c r="Z608" s="299"/>
      <c r="AA608" s="292"/>
      <c r="AB608" s="292"/>
      <c r="AC608" s="929"/>
      <c r="AD608" s="990"/>
      <c r="AE608" s="279"/>
      <c r="AF608" s="278"/>
      <c r="AG608" s="278"/>
      <c r="AH608" s="278"/>
      <c r="AI608" s="1401"/>
      <c r="AJ608" s="42"/>
      <c r="AK608" s="247"/>
      <c r="AL608" s="247"/>
      <c r="AM608" s="247"/>
      <c r="AN608" s="247"/>
      <c r="AO608" s="43"/>
    </row>
    <row r="609" spans="1:41" ht="39.950000000000003" customHeight="1" x14ac:dyDescent="0.2">
      <c r="A609" s="302"/>
      <c r="B609" s="311"/>
      <c r="C609" s="959"/>
      <c r="D609" s="962"/>
      <c r="E609" s="343"/>
      <c r="F609" s="965"/>
      <c r="G609" s="996"/>
      <c r="H609" s="352"/>
      <c r="I609" s="983"/>
      <c r="J609" s="983"/>
      <c r="K609" s="954"/>
      <c r="L609" s="980" t="s">
        <v>292</v>
      </c>
      <c r="M609" s="356">
        <v>0.3</v>
      </c>
      <c r="N609" s="44" t="s">
        <v>49</v>
      </c>
      <c r="O609" s="223">
        <v>0.1</v>
      </c>
      <c r="P609" s="224">
        <v>0.2</v>
      </c>
      <c r="Q609" s="224">
        <v>0.7</v>
      </c>
      <c r="R609" s="225">
        <v>1</v>
      </c>
      <c r="S609" s="127">
        <f>SUM(O609:O609)*M609</f>
        <v>0.03</v>
      </c>
      <c r="T609" s="128">
        <f>SUM(P609:P609)*M609</f>
        <v>0.06</v>
      </c>
      <c r="U609" s="128">
        <f>SUM(Q609:Q609)*M609</f>
        <v>0.21</v>
      </c>
      <c r="V609" s="128">
        <f>SUM(R609:R609)*M609</f>
        <v>0.3</v>
      </c>
      <c r="W609" s="141">
        <f t="shared" si="405"/>
        <v>0.3</v>
      </c>
      <c r="X609" s="295"/>
      <c r="Y609" s="297"/>
      <c r="Z609" s="299"/>
      <c r="AA609" s="292"/>
      <c r="AB609" s="292"/>
      <c r="AC609" s="929"/>
      <c r="AD609" s="990"/>
      <c r="AE609" s="277" t="str">
        <f t="shared" ref="AE609" si="436">+IF(O610&gt;O609,"SUPERADA",IF(O610=O609,"EQUILIBRADA",IF(O610&lt;O609,"PARA MEJORAR")))</f>
        <v>PARA MEJORAR</v>
      </c>
      <c r="AF609" s="278"/>
      <c r="AG609" s="278"/>
      <c r="AH609" s="278"/>
      <c r="AI609" s="1401"/>
      <c r="AJ609" s="42"/>
      <c r="AK609" s="247"/>
      <c r="AL609" s="247"/>
      <c r="AM609" s="247"/>
      <c r="AN609" s="247"/>
      <c r="AO609" s="43"/>
    </row>
    <row r="610" spans="1:41" ht="39.950000000000003" customHeight="1" thickBot="1" x14ac:dyDescent="0.25">
      <c r="A610" s="302"/>
      <c r="B610" s="311"/>
      <c r="C610" s="960"/>
      <c r="D610" s="963"/>
      <c r="E610" s="344"/>
      <c r="F610" s="966"/>
      <c r="G610" s="997"/>
      <c r="H610" s="353"/>
      <c r="I610" s="984"/>
      <c r="J610" s="984"/>
      <c r="K610" s="955"/>
      <c r="L610" s="981"/>
      <c r="M610" s="949"/>
      <c r="N610" s="154" t="s">
        <v>53</v>
      </c>
      <c r="O610" s="25">
        <v>0</v>
      </c>
      <c r="P610" s="25">
        <v>0</v>
      </c>
      <c r="Q610" s="25">
        <v>0</v>
      </c>
      <c r="R610" s="56">
        <v>0</v>
      </c>
      <c r="S610" s="130">
        <f>SUM(O610:O610)*M609</f>
        <v>0</v>
      </c>
      <c r="T610" s="131">
        <f>SUM(P610:P610)*M609</f>
        <v>0</v>
      </c>
      <c r="U610" s="131">
        <f>SUM(Q610:Q610)*M609</f>
        <v>0</v>
      </c>
      <c r="V610" s="131">
        <f>SUM(R610:R610)*M609</f>
        <v>0</v>
      </c>
      <c r="W610" s="142">
        <f t="shared" si="405"/>
        <v>0</v>
      </c>
      <c r="X610" s="295"/>
      <c r="Y610" s="297"/>
      <c r="Z610" s="299"/>
      <c r="AA610" s="292"/>
      <c r="AB610" s="293"/>
      <c r="AC610" s="929"/>
      <c r="AD610" s="991"/>
      <c r="AE610" s="279"/>
      <c r="AF610" s="279"/>
      <c r="AG610" s="279"/>
      <c r="AH610" s="278"/>
      <c r="AI610" s="1401"/>
      <c r="AJ610" s="42"/>
      <c r="AK610" s="247"/>
      <c r="AL610" s="247"/>
      <c r="AM610" s="247"/>
      <c r="AN610" s="247"/>
      <c r="AO610" s="43"/>
    </row>
    <row r="611" spans="1:41" ht="39.950000000000003" customHeight="1" x14ac:dyDescent="0.2">
      <c r="A611" s="302"/>
      <c r="B611" s="311"/>
      <c r="C611" s="958">
        <v>42</v>
      </c>
      <c r="D611" s="961" t="s">
        <v>293</v>
      </c>
      <c r="E611" s="342">
        <v>49</v>
      </c>
      <c r="F611" s="964" t="s">
        <v>951</v>
      </c>
      <c r="G611" s="998" t="s">
        <v>294</v>
      </c>
      <c r="H611" s="351">
        <v>88</v>
      </c>
      <c r="I611" s="982" t="s">
        <v>295</v>
      </c>
      <c r="J611" s="982" t="s">
        <v>296</v>
      </c>
      <c r="K611" s="953">
        <v>0</v>
      </c>
      <c r="L611" s="985" t="s">
        <v>297</v>
      </c>
      <c r="M611" s="957">
        <v>0.6</v>
      </c>
      <c r="N611" s="14" t="s">
        <v>49</v>
      </c>
      <c r="O611" s="16">
        <v>0.1</v>
      </c>
      <c r="P611" s="16">
        <v>0.3</v>
      </c>
      <c r="Q611" s="16">
        <v>0.6</v>
      </c>
      <c r="R611" s="18">
        <v>1</v>
      </c>
      <c r="S611" s="121">
        <f>SUM(O611:O611)*M611</f>
        <v>0.06</v>
      </c>
      <c r="T611" s="122">
        <f>SUM(P611:P611)*M611</f>
        <v>0.18</v>
      </c>
      <c r="U611" s="122">
        <f>SUM(Q611:Q611)*M611</f>
        <v>0.36</v>
      </c>
      <c r="V611" s="122">
        <f>SUM(R611:R611)*M611</f>
        <v>0.6</v>
      </c>
      <c r="W611" s="143">
        <f t="shared" si="405"/>
        <v>0.6</v>
      </c>
      <c r="X611" s="294">
        <f>S612+S614+S616</f>
        <v>0</v>
      </c>
      <c r="Y611" s="296">
        <f t="shared" ref="Y611" si="437">T612+T614+T616</f>
        <v>0</v>
      </c>
      <c r="Z611" s="298">
        <f t="shared" ref="Z611" si="438">U612+U614+U616</f>
        <v>0</v>
      </c>
      <c r="AA611" s="291">
        <f t="shared" ref="AA611" si="439">V612+V614+V616</f>
        <v>0</v>
      </c>
      <c r="AB611" s="292">
        <f>W612+W614+W616</f>
        <v>0</v>
      </c>
      <c r="AC611" s="929"/>
      <c r="AD611" s="990" t="s">
        <v>229</v>
      </c>
      <c r="AE611" s="277" t="str">
        <f t="shared" ref="AE611" si="440">+IF(O612&gt;O611,"SUPERADA",IF(O612=O611,"EQUILIBRADA",IF(O612&lt;O611,"PARA MEJORAR")))</f>
        <v>PARA MEJORAR</v>
      </c>
      <c r="AF611" s="277" t="str">
        <f>IF(COUNTIF(AE611:AE616,"PARA MEJORAR")&gt;=1,"PARA MEJORAR","BIEN")</f>
        <v>PARA MEJORAR</v>
      </c>
      <c r="AG611" s="277" t="str">
        <f>IF(COUNTIF(AF611:AF616,"PARA MEJORAR")&gt;=1,"PARA MEJORAR","BIEN")</f>
        <v>PARA MEJORAR</v>
      </c>
      <c r="AH611" s="278"/>
      <c r="AI611" s="1401"/>
      <c r="AJ611" s="87"/>
      <c r="AK611" s="88"/>
      <c r="AL611" s="88"/>
      <c r="AM611" s="88"/>
      <c r="AN611" s="88"/>
      <c r="AO611" s="89"/>
    </row>
    <row r="612" spans="1:41" ht="39.950000000000003" customHeight="1" thickBot="1" x14ac:dyDescent="0.25">
      <c r="A612" s="302"/>
      <c r="B612" s="311"/>
      <c r="C612" s="959"/>
      <c r="D612" s="962"/>
      <c r="E612" s="343"/>
      <c r="F612" s="965"/>
      <c r="G612" s="999"/>
      <c r="H612" s="352"/>
      <c r="I612" s="983"/>
      <c r="J612" s="983"/>
      <c r="K612" s="954"/>
      <c r="L612" s="980"/>
      <c r="M612" s="357"/>
      <c r="N612" s="147" t="s">
        <v>53</v>
      </c>
      <c r="O612" s="25">
        <v>0</v>
      </c>
      <c r="P612" s="25">
        <v>0</v>
      </c>
      <c r="Q612" s="25">
        <v>0</v>
      </c>
      <c r="R612" s="56">
        <v>0</v>
      </c>
      <c r="S612" s="124">
        <f>SUM(O612:O612)*M611</f>
        <v>0</v>
      </c>
      <c r="T612" s="125">
        <f>SUM(P612:P612)*M611</f>
        <v>0</v>
      </c>
      <c r="U612" s="125">
        <f>SUM(Q612:Q612)*M611</f>
        <v>0</v>
      </c>
      <c r="V612" s="125">
        <f>SUM(R612:R612)*M611</f>
        <v>0</v>
      </c>
      <c r="W612" s="140">
        <f t="shared" si="405"/>
        <v>0</v>
      </c>
      <c r="X612" s="295"/>
      <c r="Y612" s="297"/>
      <c r="Z612" s="299"/>
      <c r="AA612" s="292"/>
      <c r="AB612" s="292"/>
      <c r="AC612" s="929"/>
      <c r="AD612" s="990"/>
      <c r="AE612" s="279"/>
      <c r="AF612" s="278"/>
      <c r="AG612" s="278"/>
      <c r="AH612" s="278"/>
      <c r="AI612" s="1401"/>
      <c r="AJ612" s="42"/>
      <c r="AK612" s="247"/>
      <c r="AL612" s="247"/>
      <c r="AM612" s="247"/>
      <c r="AN612" s="247"/>
      <c r="AO612" s="43"/>
    </row>
    <row r="613" spans="1:41" ht="39.950000000000003" customHeight="1" x14ac:dyDescent="0.2">
      <c r="A613" s="302"/>
      <c r="B613" s="311"/>
      <c r="C613" s="959"/>
      <c r="D613" s="962"/>
      <c r="E613" s="343"/>
      <c r="F613" s="965"/>
      <c r="G613" s="999"/>
      <c r="H613" s="352"/>
      <c r="I613" s="983"/>
      <c r="J613" s="983"/>
      <c r="K613" s="954"/>
      <c r="L613" s="980" t="s">
        <v>298</v>
      </c>
      <c r="M613" s="356">
        <v>0.2</v>
      </c>
      <c r="N613" s="44" t="s">
        <v>49</v>
      </c>
      <c r="O613" s="34">
        <v>0.1</v>
      </c>
      <c r="P613" s="34">
        <v>0.3</v>
      </c>
      <c r="Q613" s="34">
        <v>0.6</v>
      </c>
      <c r="R613" s="36">
        <v>1</v>
      </c>
      <c r="S613" s="127">
        <f>SUM(O613:O613)*M613</f>
        <v>2.0000000000000004E-2</v>
      </c>
      <c r="T613" s="128">
        <f>SUM(P613:P613)*M613</f>
        <v>0.06</v>
      </c>
      <c r="U613" s="128">
        <f>SUM(Q613:Q613)*M613</f>
        <v>0.12</v>
      </c>
      <c r="V613" s="128">
        <f>SUM(R613:R613)*M613</f>
        <v>0.2</v>
      </c>
      <c r="W613" s="141">
        <f t="shared" si="405"/>
        <v>0.2</v>
      </c>
      <c r="X613" s="295"/>
      <c r="Y613" s="297"/>
      <c r="Z613" s="299"/>
      <c r="AA613" s="292"/>
      <c r="AB613" s="292"/>
      <c r="AC613" s="929"/>
      <c r="AD613" s="990"/>
      <c r="AE613" s="277" t="str">
        <f t="shared" ref="AE613" si="441">+IF(O614&gt;O613,"SUPERADA",IF(O614=O613,"EQUILIBRADA",IF(O614&lt;O613,"PARA MEJORAR")))</f>
        <v>PARA MEJORAR</v>
      </c>
      <c r="AF613" s="278"/>
      <c r="AG613" s="278"/>
      <c r="AH613" s="278"/>
      <c r="AI613" s="1401"/>
      <c r="AJ613" s="42"/>
      <c r="AK613" s="247"/>
      <c r="AL613" s="247"/>
      <c r="AM613" s="247"/>
      <c r="AN613" s="247"/>
      <c r="AO613" s="43"/>
    </row>
    <row r="614" spans="1:41" ht="39.950000000000003" customHeight="1" thickBot="1" x14ac:dyDescent="0.25">
      <c r="A614" s="302"/>
      <c r="B614" s="311"/>
      <c r="C614" s="959"/>
      <c r="D614" s="962"/>
      <c r="E614" s="343"/>
      <c r="F614" s="965"/>
      <c r="G614" s="999"/>
      <c r="H614" s="352"/>
      <c r="I614" s="983"/>
      <c r="J614" s="983"/>
      <c r="K614" s="954"/>
      <c r="L614" s="980"/>
      <c r="M614" s="357"/>
      <c r="N614" s="147" t="s">
        <v>53</v>
      </c>
      <c r="O614" s="25">
        <v>0</v>
      </c>
      <c r="P614" s="25">
        <v>0</v>
      </c>
      <c r="Q614" s="25">
        <v>0</v>
      </c>
      <c r="R614" s="56">
        <v>0</v>
      </c>
      <c r="S614" s="124">
        <f>SUM(O614:O614)*M613</f>
        <v>0</v>
      </c>
      <c r="T614" s="125">
        <f>SUM(P614:P614)*M613</f>
        <v>0</v>
      </c>
      <c r="U614" s="125">
        <f>SUM(Q614:Q614)*M613</f>
        <v>0</v>
      </c>
      <c r="V614" s="125">
        <f>SUM(R614:R614)*M613</f>
        <v>0</v>
      </c>
      <c r="W614" s="140">
        <f t="shared" si="405"/>
        <v>0</v>
      </c>
      <c r="X614" s="295"/>
      <c r="Y614" s="297"/>
      <c r="Z614" s="299"/>
      <c r="AA614" s="292"/>
      <c r="AB614" s="292"/>
      <c r="AC614" s="929"/>
      <c r="AD614" s="990"/>
      <c r="AE614" s="279"/>
      <c r="AF614" s="278"/>
      <c r="AG614" s="278"/>
      <c r="AH614" s="278"/>
      <c r="AI614" s="1401"/>
      <c r="AJ614" s="42"/>
      <c r="AK614" s="247"/>
      <c r="AL614" s="247"/>
      <c r="AM614" s="247"/>
      <c r="AN614" s="247"/>
      <c r="AO614" s="43"/>
    </row>
    <row r="615" spans="1:41" ht="39.950000000000003" customHeight="1" x14ac:dyDescent="0.2">
      <c r="A615" s="302"/>
      <c r="B615" s="311"/>
      <c r="C615" s="959"/>
      <c r="D615" s="962"/>
      <c r="E615" s="343"/>
      <c r="F615" s="965"/>
      <c r="G615" s="999"/>
      <c r="H615" s="352"/>
      <c r="I615" s="983"/>
      <c r="J615" s="983"/>
      <c r="K615" s="954"/>
      <c r="L615" s="980" t="s">
        <v>299</v>
      </c>
      <c r="M615" s="356">
        <v>0.2</v>
      </c>
      <c r="N615" s="44" t="s">
        <v>49</v>
      </c>
      <c r="O615" s="34">
        <v>0.1</v>
      </c>
      <c r="P615" s="34">
        <v>0.3</v>
      </c>
      <c r="Q615" s="34">
        <v>0.6</v>
      </c>
      <c r="R615" s="36">
        <v>1</v>
      </c>
      <c r="S615" s="127">
        <f>SUM(O615:O615)*M615</f>
        <v>2.0000000000000004E-2</v>
      </c>
      <c r="T615" s="128">
        <f>SUM(P615:P615)*M615</f>
        <v>0.06</v>
      </c>
      <c r="U615" s="128">
        <f>SUM(Q615:Q615)*M615</f>
        <v>0.12</v>
      </c>
      <c r="V615" s="128">
        <f>SUM(R615:R615)*M615</f>
        <v>0.2</v>
      </c>
      <c r="W615" s="141">
        <f t="shared" si="405"/>
        <v>0.2</v>
      </c>
      <c r="X615" s="295"/>
      <c r="Y615" s="297"/>
      <c r="Z615" s="299"/>
      <c r="AA615" s="292"/>
      <c r="AB615" s="292"/>
      <c r="AC615" s="929"/>
      <c r="AD615" s="990"/>
      <c r="AE615" s="277" t="str">
        <f t="shared" ref="AE615" si="442">+IF(O616&gt;O615,"SUPERADA",IF(O616=O615,"EQUILIBRADA",IF(O616&lt;O615,"PARA MEJORAR")))</f>
        <v>PARA MEJORAR</v>
      </c>
      <c r="AF615" s="278"/>
      <c r="AG615" s="278"/>
      <c r="AH615" s="278"/>
      <c r="AI615" s="1401"/>
      <c r="AJ615" s="42"/>
      <c r="AK615" s="247"/>
      <c r="AL615" s="247"/>
      <c r="AM615" s="247"/>
      <c r="AN615" s="247"/>
      <c r="AO615" s="43"/>
    </row>
    <row r="616" spans="1:41" ht="39.950000000000003" customHeight="1" thickBot="1" x14ac:dyDescent="0.25">
      <c r="A616" s="302"/>
      <c r="B616" s="311"/>
      <c r="C616" s="960"/>
      <c r="D616" s="963"/>
      <c r="E616" s="344"/>
      <c r="F616" s="966"/>
      <c r="G616" s="1000"/>
      <c r="H616" s="353"/>
      <c r="I616" s="984"/>
      <c r="J616" s="984"/>
      <c r="K616" s="955"/>
      <c r="L616" s="981"/>
      <c r="M616" s="949"/>
      <c r="N616" s="154" t="s">
        <v>53</v>
      </c>
      <c r="O616" s="25">
        <v>0</v>
      </c>
      <c r="P616" s="25">
        <v>0</v>
      </c>
      <c r="Q616" s="25">
        <v>0</v>
      </c>
      <c r="R616" s="56">
        <v>0</v>
      </c>
      <c r="S616" s="158">
        <f>SUM(O616:O616)*M615</f>
        <v>0</v>
      </c>
      <c r="T616" s="159">
        <f>SUM(P616:P616)*M615</f>
        <v>0</v>
      </c>
      <c r="U616" s="159">
        <f>SUM(Q616:Q616)*M615</f>
        <v>0</v>
      </c>
      <c r="V616" s="159">
        <f>SUM(R616:R616)*M615</f>
        <v>0</v>
      </c>
      <c r="W616" s="209">
        <f t="shared" si="405"/>
        <v>0</v>
      </c>
      <c r="X616" s="295"/>
      <c r="Y616" s="297"/>
      <c r="Z616" s="299"/>
      <c r="AA616" s="292"/>
      <c r="AB616" s="293"/>
      <c r="AC616" s="929"/>
      <c r="AD616" s="991"/>
      <c r="AE616" s="279"/>
      <c r="AF616" s="279"/>
      <c r="AG616" s="279"/>
      <c r="AH616" s="278"/>
      <c r="AI616" s="1401"/>
      <c r="AJ616" s="42"/>
      <c r="AK616" s="247"/>
      <c r="AL616" s="247"/>
      <c r="AM616" s="247"/>
      <c r="AN616" s="247"/>
      <c r="AO616" s="43"/>
    </row>
    <row r="617" spans="1:41" ht="39.950000000000003" customHeight="1" x14ac:dyDescent="0.2">
      <c r="A617" s="302"/>
      <c r="B617" s="311"/>
      <c r="C617" s="958">
        <v>43</v>
      </c>
      <c r="D617" s="961" t="s">
        <v>300</v>
      </c>
      <c r="E617" s="342">
        <v>50</v>
      </c>
      <c r="F617" s="964" t="s">
        <v>301</v>
      </c>
      <c r="G617" s="995" t="s">
        <v>301</v>
      </c>
      <c r="H617" s="351">
        <v>89</v>
      </c>
      <c r="I617" s="992" t="s">
        <v>302</v>
      </c>
      <c r="J617" s="992" t="s">
        <v>303</v>
      </c>
      <c r="K617" s="953">
        <v>0</v>
      </c>
      <c r="L617" s="985" t="s">
        <v>304</v>
      </c>
      <c r="M617" s="957">
        <v>0.25</v>
      </c>
      <c r="N617" s="14" t="s">
        <v>49</v>
      </c>
      <c r="O617" s="16">
        <v>0.1</v>
      </c>
      <c r="P617" s="16">
        <v>0.4</v>
      </c>
      <c r="Q617" s="16">
        <v>0.7</v>
      </c>
      <c r="R617" s="18">
        <v>1</v>
      </c>
      <c r="S617" s="133">
        <f>SUM(O617:O617)*M617</f>
        <v>2.5000000000000001E-2</v>
      </c>
      <c r="T617" s="134">
        <f>SUM(P617:P617)*M617</f>
        <v>0.1</v>
      </c>
      <c r="U617" s="134">
        <f>SUM(Q617:Q617)*M617</f>
        <v>0.17499999999999999</v>
      </c>
      <c r="V617" s="134">
        <f>SUM(R617:R617)*M617</f>
        <v>0.25</v>
      </c>
      <c r="W617" s="139">
        <f t="shared" si="405"/>
        <v>0.25</v>
      </c>
      <c r="X617" s="294">
        <f>+S618+S620+S622+S624</f>
        <v>0</v>
      </c>
      <c r="Y617" s="296">
        <f>+T618+T620+T622+T624</f>
        <v>0</v>
      </c>
      <c r="Z617" s="298">
        <f>+U618+U620+U622+U624</f>
        <v>0</v>
      </c>
      <c r="AA617" s="291">
        <f>+V618+V620+V622+V624</f>
        <v>0</v>
      </c>
      <c r="AB617" s="292">
        <f>+W618+W620+W622+W624</f>
        <v>0</v>
      </c>
      <c r="AC617" s="929"/>
      <c r="AD617" s="989" t="s">
        <v>290</v>
      </c>
      <c r="AE617" s="277" t="str">
        <f t="shared" ref="AE617" si="443">+IF(O618&gt;O617,"SUPERADA",IF(O618=O617,"EQUILIBRADA",IF(O618&lt;O617,"PARA MEJORAR")))</f>
        <v>PARA MEJORAR</v>
      </c>
      <c r="AF617" s="277" t="str">
        <f>IF(COUNTIF(AE617:AE624,"PARA MEJORAR")&gt;=1,"PARA MEJORAR","BIEN")</f>
        <v>PARA MEJORAR</v>
      </c>
      <c r="AG617" s="277" t="str">
        <f>IF(COUNTIF(AF617:AF624,"PARA MEJORAR")&gt;=1,"PARA MEJORAR","BIEN")</f>
        <v>PARA MEJORAR</v>
      </c>
      <c r="AH617" s="278"/>
      <c r="AI617" s="1401"/>
      <c r="AJ617" s="29"/>
      <c r="AK617" s="30"/>
      <c r="AL617" s="30"/>
      <c r="AM617" s="30"/>
      <c r="AN617" s="30"/>
      <c r="AO617" s="31"/>
    </row>
    <row r="618" spans="1:41" ht="39.950000000000003" customHeight="1" thickBot="1" x14ac:dyDescent="0.25">
      <c r="A618" s="302"/>
      <c r="B618" s="311"/>
      <c r="C618" s="959"/>
      <c r="D618" s="962"/>
      <c r="E618" s="343"/>
      <c r="F618" s="965"/>
      <c r="G618" s="996"/>
      <c r="H618" s="352"/>
      <c r="I618" s="993"/>
      <c r="J618" s="993"/>
      <c r="K618" s="954"/>
      <c r="L618" s="980"/>
      <c r="M618" s="357"/>
      <c r="N618" s="147" t="s">
        <v>53</v>
      </c>
      <c r="O618" s="25">
        <v>0</v>
      </c>
      <c r="P618" s="25">
        <v>0</v>
      </c>
      <c r="Q618" s="25">
        <v>0</v>
      </c>
      <c r="R618" s="56">
        <v>0</v>
      </c>
      <c r="S618" s="124">
        <f>SUM(O618:O618)*M617</f>
        <v>0</v>
      </c>
      <c r="T618" s="125">
        <f>SUM(P618:P618)*M617</f>
        <v>0</v>
      </c>
      <c r="U618" s="125">
        <f>SUM(Q618:Q618)*M617</f>
        <v>0</v>
      </c>
      <c r="V618" s="125">
        <f>SUM(R618:R618)*M617</f>
        <v>0</v>
      </c>
      <c r="W618" s="140">
        <f t="shared" si="405"/>
        <v>0</v>
      </c>
      <c r="X618" s="295"/>
      <c r="Y618" s="297"/>
      <c r="Z618" s="299"/>
      <c r="AA618" s="292"/>
      <c r="AB618" s="292"/>
      <c r="AC618" s="929"/>
      <c r="AD618" s="990"/>
      <c r="AE618" s="279"/>
      <c r="AF618" s="278"/>
      <c r="AG618" s="278"/>
      <c r="AH618" s="278"/>
      <c r="AI618" s="1401"/>
      <c r="AJ618" s="42"/>
      <c r="AK618" s="247"/>
      <c r="AL618" s="247"/>
      <c r="AM618" s="247"/>
      <c r="AN618" s="247"/>
      <c r="AO618" s="43"/>
    </row>
    <row r="619" spans="1:41" ht="39.950000000000003" customHeight="1" x14ac:dyDescent="0.2">
      <c r="A619" s="302"/>
      <c r="B619" s="311"/>
      <c r="C619" s="959"/>
      <c r="D619" s="962"/>
      <c r="E619" s="343"/>
      <c r="F619" s="965"/>
      <c r="G619" s="996"/>
      <c r="H619" s="352"/>
      <c r="I619" s="993"/>
      <c r="J619" s="993"/>
      <c r="K619" s="954"/>
      <c r="L619" s="980" t="s">
        <v>305</v>
      </c>
      <c r="M619" s="356">
        <v>0.25</v>
      </c>
      <c r="N619" s="44" t="s">
        <v>49</v>
      </c>
      <c r="O619" s="66">
        <v>0.1</v>
      </c>
      <c r="P619" s="66">
        <v>0.4</v>
      </c>
      <c r="Q619" s="66">
        <v>0.7</v>
      </c>
      <c r="R619" s="67">
        <v>1</v>
      </c>
      <c r="S619" s="127">
        <f>SUM(O619:O619)*M619</f>
        <v>2.5000000000000001E-2</v>
      </c>
      <c r="T619" s="128">
        <f>SUM(P619:P619)*M619</f>
        <v>0.1</v>
      </c>
      <c r="U619" s="128">
        <f>SUM(Q619:Q619)*M619</f>
        <v>0.17499999999999999</v>
      </c>
      <c r="V619" s="128">
        <f>SUM(R619:R619)*M619</f>
        <v>0.25</v>
      </c>
      <c r="W619" s="141">
        <f t="shared" si="405"/>
        <v>0.25</v>
      </c>
      <c r="X619" s="295"/>
      <c r="Y619" s="297"/>
      <c r="Z619" s="299"/>
      <c r="AA619" s="292"/>
      <c r="AB619" s="292"/>
      <c r="AC619" s="929"/>
      <c r="AD619" s="990"/>
      <c r="AE619" s="277" t="str">
        <f t="shared" ref="AE619" si="444">+IF(O620&gt;O619,"SUPERADA",IF(O620=O619,"EQUILIBRADA",IF(O620&lt;O619,"PARA MEJORAR")))</f>
        <v>PARA MEJORAR</v>
      </c>
      <c r="AF619" s="278"/>
      <c r="AG619" s="278"/>
      <c r="AH619" s="278"/>
      <c r="AI619" s="1401"/>
      <c r="AJ619" s="42"/>
      <c r="AK619" s="247"/>
      <c r="AL619" s="247"/>
      <c r="AM619" s="247"/>
      <c r="AN619" s="247"/>
      <c r="AO619" s="43"/>
    </row>
    <row r="620" spans="1:41" ht="39.950000000000003" customHeight="1" thickBot="1" x14ac:dyDescent="0.25">
      <c r="A620" s="302"/>
      <c r="B620" s="311"/>
      <c r="C620" s="959"/>
      <c r="D620" s="962"/>
      <c r="E620" s="343"/>
      <c r="F620" s="965"/>
      <c r="G620" s="996"/>
      <c r="H620" s="352"/>
      <c r="I620" s="993"/>
      <c r="J620" s="993"/>
      <c r="K620" s="954"/>
      <c r="L620" s="980"/>
      <c r="M620" s="357"/>
      <c r="N620" s="147" t="s">
        <v>53</v>
      </c>
      <c r="O620" s="25">
        <v>0</v>
      </c>
      <c r="P620" s="25">
        <v>0</v>
      </c>
      <c r="Q620" s="25">
        <v>0</v>
      </c>
      <c r="R620" s="56">
        <v>0</v>
      </c>
      <c r="S620" s="124">
        <f>SUM(O620:O620)*M619</f>
        <v>0</v>
      </c>
      <c r="T620" s="125">
        <f>SUM(P620:P620)*M619</f>
        <v>0</v>
      </c>
      <c r="U620" s="125">
        <f>SUM(Q620:Q620)*M619</f>
        <v>0</v>
      </c>
      <c r="V620" s="125">
        <f>SUM(R620:R620)*M619</f>
        <v>0</v>
      </c>
      <c r="W620" s="140">
        <f t="shared" si="405"/>
        <v>0</v>
      </c>
      <c r="X620" s="295"/>
      <c r="Y620" s="297"/>
      <c r="Z620" s="299"/>
      <c r="AA620" s="292"/>
      <c r="AB620" s="292"/>
      <c r="AC620" s="929"/>
      <c r="AD620" s="990"/>
      <c r="AE620" s="279"/>
      <c r="AF620" s="278"/>
      <c r="AG620" s="278"/>
      <c r="AH620" s="278"/>
      <c r="AI620" s="1401"/>
      <c r="AJ620" s="42"/>
      <c r="AK620" s="247"/>
      <c r="AL620" s="247"/>
      <c r="AM620" s="247"/>
      <c r="AN620" s="247"/>
      <c r="AO620" s="43"/>
    </row>
    <row r="621" spans="1:41" ht="39.950000000000003" customHeight="1" x14ac:dyDescent="0.2">
      <c r="A621" s="302"/>
      <c r="B621" s="311"/>
      <c r="C621" s="959"/>
      <c r="D621" s="962"/>
      <c r="E621" s="343"/>
      <c r="F621" s="965"/>
      <c r="G621" s="996"/>
      <c r="H621" s="352"/>
      <c r="I621" s="993"/>
      <c r="J621" s="993"/>
      <c r="K621" s="954"/>
      <c r="L621" s="980" t="s">
        <v>306</v>
      </c>
      <c r="M621" s="356">
        <v>0.25</v>
      </c>
      <c r="N621" s="44" t="s">
        <v>49</v>
      </c>
      <c r="O621" s="66">
        <v>0.1</v>
      </c>
      <c r="P621" s="66">
        <v>0.4</v>
      </c>
      <c r="Q621" s="66">
        <v>0.7</v>
      </c>
      <c r="R621" s="67">
        <v>1</v>
      </c>
      <c r="S621" s="127">
        <f>SUM(O621:O621)*M621</f>
        <v>2.5000000000000001E-2</v>
      </c>
      <c r="T621" s="128">
        <f>SUM(P621:P621)*M621</f>
        <v>0.1</v>
      </c>
      <c r="U621" s="128">
        <f>SUM(Q621:Q621)*M621</f>
        <v>0.17499999999999999</v>
      </c>
      <c r="V621" s="128">
        <f>SUM(R621:R621)*M621</f>
        <v>0.25</v>
      </c>
      <c r="W621" s="141">
        <f t="shared" si="405"/>
        <v>0.25</v>
      </c>
      <c r="X621" s="295"/>
      <c r="Y621" s="297"/>
      <c r="Z621" s="299"/>
      <c r="AA621" s="292"/>
      <c r="AB621" s="292"/>
      <c r="AC621" s="929"/>
      <c r="AD621" s="990"/>
      <c r="AE621" s="277" t="str">
        <f t="shared" ref="AE621" si="445">+IF(O622&gt;O621,"SUPERADA",IF(O622=O621,"EQUILIBRADA",IF(O622&lt;O621,"PARA MEJORAR")))</f>
        <v>PARA MEJORAR</v>
      </c>
      <c r="AF621" s="278"/>
      <c r="AG621" s="278"/>
      <c r="AH621" s="278"/>
      <c r="AI621" s="1401"/>
      <c r="AJ621" s="42"/>
      <c r="AK621" s="247"/>
      <c r="AL621" s="247"/>
      <c r="AM621" s="247"/>
      <c r="AN621" s="247"/>
      <c r="AO621" s="43"/>
    </row>
    <row r="622" spans="1:41" ht="39.950000000000003" customHeight="1" thickBot="1" x14ac:dyDescent="0.25">
      <c r="A622" s="302"/>
      <c r="B622" s="311"/>
      <c r="C622" s="959"/>
      <c r="D622" s="962"/>
      <c r="E622" s="343"/>
      <c r="F622" s="965"/>
      <c r="G622" s="996"/>
      <c r="H622" s="352"/>
      <c r="I622" s="993"/>
      <c r="J622" s="993"/>
      <c r="K622" s="954"/>
      <c r="L622" s="980"/>
      <c r="M622" s="357"/>
      <c r="N622" s="147" t="s">
        <v>53</v>
      </c>
      <c r="O622" s="25">
        <v>0</v>
      </c>
      <c r="P622" s="25">
        <v>0</v>
      </c>
      <c r="Q622" s="25">
        <v>0</v>
      </c>
      <c r="R622" s="56">
        <v>0</v>
      </c>
      <c r="S622" s="124">
        <f>SUM(O622:O622)*M621</f>
        <v>0</v>
      </c>
      <c r="T622" s="125">
        <f>SUM(P622:P622)*M621</f>
        <v>0</v>
      </c>
      <c r="U622" s="125">
        <f>SUM(Q622:Q622)*M621</f>
        <v>0</v>
      </c>
      <c r="V622" s="125">
        <f>SUM(R622:R622)*M621</f>
        <v>0</v>
      </c>
      <c r="W622" s="140">
        <f t="shared" si="405"/>
        <v>0</v>
      </c>
      <c r="X622" s="295"/>
      <c r="Y622" s="297"/>
      <c r="Z622" s="299"/>
      <c r="AA622" s="292"/>
      <c r="AB622" s="292"/>
      <c r="AC622" s="929"/>
      <c r="AD622" s="990"/>
      <c r="AE622" s="279"/>
      <c r="AF622" s="278"/>
      <c r="AG622" s="278"/>
      <c r="AH622" s="278"/>
      <c r="AI622" s="1401"/>
      <c r="AJ622" s="42"/>
      <c r="AK622" s="247"/>
      <c r="AL622" s="247"/>
      <c r="AM622" s="247"/>
      <c r="AN622" s="247"/>
      <c r="AO622" s="43"/>
    </row>
    <row r="623" spans="1:41" ht="39.950000000000003" customHeight="1" x14ac:dyDescent="0.2">
      <c r="A623" s="302"/>
      <c r="B623" s="311"/>
      <c r="C623" s="959"/>
      <c r="D623" s="962"/>
      <c r="E623" s="343"/>
      <c r="F623" s="965"/>
      <c r="G623" s="996"/>
      <c r="H623" s="352"/>
      <c r="I623" s="993"/>
      <c r="J623" s="993"/>
      <c r="K623" s="954"/>
      <c r="L623" s="980" t="s">
        <v>307</v>
      </c>
      <c r="M623" s="356">
        <v>0.25</v>
      </c>
      <c r="N623" s="44" t="s">
        <v>49</v>
      </c>
      <c r="O623" s="66">
        <v>0.1</v>
      </c>
      <c r="P623" s="66">
        <v>0.4</v>
      </c>
      <c r="Q623" s="66">
        <v>0.7</v>
      </c>
      <c r="R623" s="67">
        <v>1</v>
      </c>
      <c r="S623" s="127">
        <f>SUM(O623:O623)*M623</f>
        <v>2.5000000000000001E-2</v>
      </c>
      <c r="T623" s="128">
        <f>SUM(P623:P623)*M623</f>
        <v>0.1</v>
      </c>
      <c r="U623" s="128">
        <f>SUM(Q623:Q623)*M623</f>
        <v>0.17499999999999999</v>
      </c>
      <c r="V623" s="128">
        <f>SUM(R623:R623)*M623</f>
        <v>0.25</v>
      </c>
      <c r="W623" s="141">
        <f t="shared" si="405"/>
        <v>0.25</v>
      </c>
      <c r="X623" s="295"/>
      <c r="Y623" s="297"/>
      <c r="Z623" s="299"/>
      <c r="AA623" s="292"/>
      <c r="AB623" s="292"/>
      <c r="AC623" s="929"/>
      <c r="AD623" s="990"/>
      <c r="AE623" s="277" t="str">
        <f t="shared" ref="AE623" si="446">+IF(O624&gt;O623,"SUPERADA",IF(O624=O623,"EQUILIBRADA",IF(O624&lt;O623,"PARA MEJORAR")))</f>
        <v>PARA MEJORAR</v>
      </c>
      <c r="AF623" s="278"/>
      <c r="AG623" s="278"/>
      <c r="AH623" s="278"/>
      <c r="AI623" s="1401"/>
      <c r="AJ623" s="42"/>
      <c r="AK623" s="247"/>
      <c r="AL623" s="247"/>
      <c r="AM623" s="247"/>
      <c r="AN623" s="247"/>
      <c r="AO623" s="43"/>
    </row>
    <row r="624" spans="1:41" ht="39.950000000000003" customHeight="1" thickBot="1" x14ac:dyDescent="0.25">
      <c r="A624" s="302"/>
      <c r="B624" s="311"/>
      <c r="C624" s="960"/>
      <c r="D624" s="963"/>
      <c r="E624" s="344"/>
      <c r="F624" s="966"/>
      <c r="G624" s="997"/>
      <c r="H624" s="353"/>
      <c r="I624" s="994"/>
      <c r="J624" s="994"/>
      <c r="K624" s="955"/>
      <c r="L624" s="981"/>
      <c r="M624" s="949"/>
      <c r="N624" s="154" t="s">
        <v>53</v>
      </c>
      <c r="O624" s="25">
        <v>0</v>
      </c>
      <c r="P624" s="25">
        <v>0</v>
      </c>
      <c r="Q624" s="25">
        <v>0</v>
      </c>
      <c r="R624" s="56">
        <v>0</v>
      </c>
      <c r="S624" s="130">
        <f>SUM(O624:O624)*M623</f>
        <v>0</v>
      </c>
      <c r="T624" s="131">
        <f>SUM(P624:P624)*M623</f>
        <v>0</v>
      </c>
      <c r="U624" s="131">
        <f>SUM(Q624:Q624)*M623</f>
        <v>0</v>
      </c>
      <c r="V624" s="131">
        <f>SUM(R624:R624)*M623</f>
        <v>0</v>
      </c>
      <c r="W624" s="142">
        <f t="shared" si="405"/>
        <v>0</v>
      </c>
      <c r="X624" s="461"/>
      <c r="Y624" s="300"/>
      <c r="Z624" s="462"/>
      <c r="AA624" s="293"/>
      <c r="AB624" s="293"/>
      <c r="AC624" s="929"/>
      <c r="AD624" s="991"/>
      <c r="AE624" s="279"/>
      <c r="AF624" s="279"/>
      <c r="AG624" s="279"/>
      <c r="AH624" s="278"/>
      <c r="AI624" s="1401"/>
      <c r="AJ624" s="42"/>
      <c r="AK624" s="247"/>
      <c r="AL624" s="247"/>
      <c r="AM624" s="247"/>
      <c r="AN624" s="247"/>
      <c r="AO624" s="43"/>
    </row>
    <row r="625" spans="1:41" ht="39.950000000000003" customHeight="1" x14ac:dyDescent="0.2">
      <c r="A625" s="302"/>
      <c r="B625" s="311"/>
      <c r="C625" s="958">
        <v>44</v>
      </c>
      <c r="D625" s="961" t="s">
        <v>308</v>
      </c>
      <c r="E625" s="342">
        <v>51</v>
      </c>
      <c r="F625" s="964" t="s">
        <v>309</v>
      </c>
      <c r="G625" s="967" t="s">
        <v>310</v>
      </c>
      <c r="H625" s="351">
        <v>90</v>
      </c>
      <c r="I625" s="982" t="s">
        <v>311</v>
      </c>
      <c r="J625" s="982" t="s">
        <v>312</v>
      </c>
      <c r="K625" s="953">
        <v>0</v>
      </c>
      <c r="L625" s="985" t="s">
        <v>976</v>
      </c>
      <c r="M625" s="957">
        <v>0.5</v>
      </c>
      <c r="N625" s="14" t="s">
        <v>49</v>
      </c>
      <c r="O625" s="16">
        <v>0.25</v>
      </c>
      <c r="P625" s="16">
        <v>0.5</v>
      </c>
      <c r="Q625" s="16">
        <v>0.75</v>
      </c>
      <c r="R625" s="18">
        <v>1</v>
      </c>
      <c r="S625" s="121">
        <f>SUM(O625:O625)*M625</f>
        <v>0.125</v>
      </c>
      <c r="T625" s="122">
        <f>SUM(P625:P625)*M625</f>
        <v>0.25</v>
      </c>
      <c r="U625" s="122">
        <f>SUM(Q625:Q625)*M625</f>
        <v>0.375</v>
      </c>
      <c r="V625" s="122">
        <f>SUM(R625:R625)*M625</f>
        <v>0.5</v>
      </c>
      <c r="W625" s="143">
        <f t="shared" si="405"/>
        <v>0.5</v>
      </c>
      <c r="X625" s="294">
        <f>+S626+S628+S630+S632</f>
        <v>0</v>
      </c>
      <c r="Y625" s="296">
        <f>+T626+T628+T630+T632</f>
        <v>0</v>
      </c>
      <c r="Z625" s="298">
        <f>+U626+U628+U630+U632</f>
        <v>0</v>
      </c>
      <c r="AA625" s="291">
        <f>+V626+V628+V630+V632</f>
        <v>0</v>
      </c>
      <c r="AB625" s="292">
        <f>+W626+W628+W630+W632</f>
        <v>0</v>
      </c>
      <c r="AC625" s="929"/>
      <c r="AD625" s="977" t="s">
        <v>313</v>
      </c>
      <c r="AE625" s="277" t="str">
        <f t="shared" ref="AE625" si="447">+IF(O626&gt;O625,"SUPERADA",IF(O626=O625,"EQUILIBRADA",IF(O626&lt;O625,"PARA MEJORAR")))</f>
        <v>PARA MEJORAR</v>
      </c>
      <c r="AF625" s="277" t="str">
        <f>IF(COUNTIF(AE625:AE632,"PARA MEJORAR")&gt;=1,"PARA MEJORAR","BIEN")</f>
        <v>PARA MEJORAR</v>
      </c>
      <c r="AG625" s="277" t="str">
        <f>IF(COUNTIF(AF625:AF632,"PARA MEJORAR")&gt;=1,"PARA MEJORAR","BIEN")</f>
        <v>PARA MEJORAR</v>
      </c>
      <c r="AH625" s="278"/>
      <c r="AI625" s="1401"/>
      <c r="AJ625" s="29"/>
      <c r="AK625" s="30"/>
      <c r="AL625" s="30"/>
      <c r="AM625" s="30"/>
      <c r="AN625" s="30"/>
      <c r="AO625" s="31"/>
    </row>
    <row r="626" spans="1:41" ht="39.950000000000003" customHeight="1" thickBot="1" x14ac:dyDescent="0.25">
      <c r="A626" s="302"/>
      <c r="B626" s="311"/>
      <c r="C626" s="959"/>
      <c r="D626" s="962"/>
      <c r="E626" s="343"/>
      <c r="F626" s="965"/>
      <c r="G626" s="968"/>
      <c r="H626" s="352"/>
      <c r="I626" s="983"/>
      <c r="J626" s="983"/>
      <c r="K626" s="954"/>
      <c r="L626" s="980"/>
      <c r="M626" s="357"/>
      <c r="N626" s="147" t="s">
        <v>53</v>
      </c>
      <c r="O626" s="25">
        <v>0</v>
      </c>
      <c r="P626" s="25">
        <v>0</v>
      </c>
      <c r="Q626" s="25">
        <v>0</v>
      </c>
      <c r="R626" s="56">
        <v>0</v>
      </c>
      <c r="S626" s="124">
        <f>SUM(O626:O626)*M625</f>
        <v>0</v>
      </c>
      <c r="T626" s="125">
        <f>SUM(P626:P626)*M625</f>
        <v>0</v>
      </c>
      <c r="U626" s="125">
        <f>SUM(Q626:Q626)*M625</f>
        <v>0</v>
      </c>
      <c r="V626" s="125">
        <f>SUM(R626:R626)*M625</f>
        <v>0</v>
      </c>
      <c r="W626" s="140">
        <f t="shared" si="405"/>
        <v>0</v>
      </c>
      <c r="X626" s="295"/>
      <c r="Y626" s="297"/>
      <c r="Z626" s="299"/>
      <c r="AA626" s="292"/>
      <c r="AB626" s="292"/>
      <c r="AC626" s="929"/>
      <c r="AD626" s="978"/>
      <c r="AE626" s="279"/>
      <c r="AF626" s="278"/>
      <c r="AG626" s="278"/>
      <c r="AH626" s="278"/>
      <c r="AI626" s="1401"/>
      <c r="AJ626" s="42"/>
      <c r="AK626" s="247"/>
      <c r="AL626" s="247"/>
      <c r="AM626" s="247"/>
      <c r="AN626" s="247"/>
      <c r="AO626" s="43"/>
    </row>
    <row r="627" spans="1:41" ht="39.950000000000003" customHeight="1" x14ac:dyDescent="0.2">
      <c r="A627" s="302"/>
      <c r="B627" s="311"/>
      <c r="C627" s="959"/>
      <c r="D627" s="962"/>
      <c r="E627" s="343"/>
      <c r="F627" s="965"/>
      <c r="G627" s="968"/>
      <c r="H627" s="352"/>
      <c r="I627" s="983"/>
      <c r="J627" s="983"/>
      <c r="K627" s="954"/>
      <c r="L627" s="980" t="s">
        <v>977</v>
      </c>
      <c r="M627" s="356">
        <v>0.2</v>
      </c>
      <c r="N627" s="44" t="s">
        <v>49</v>
      </c>
      <c r="O627" s="34">
        <v>0.25</v>
      </c>
      <c r="P627" s="34">
        <v>0.5</v>
      </c>
      <c r="Q627" s="34">
        <v>0.75</v>
      </c>
      <c r="R627" s="36">
        <v>1</v>
      </c>
      <c r="S627" s="127">
        <f>SUM(O627:O627)*M627</f>
        <v>0.05</v>
      </c>
      <c r="T627" s="128">
        <f>SUM(P627:P627)*M627</f>
        <v>0.1</v>
      </c>
      <c r="U627" s="128">
        <f>SUM(Q627:Q627)*M627</f>
        <v>0.15000000000000002</v>
      </c>
      <c r="V627" s="128">
        <f>SUM(R627:R627)*M627</f>
        <v>0.2</v>
      </c>
      <c r="W627" s="141">
        <f t="shared" si="405"/>
        <v>0.2</v>
      </c>
      <c r="X627" s="295"/>
      <c r="Y627" s="297"/>
      <c r="Z627" s="299"/>
      <c r="AA627" s="292"/>
      <c r="AB627" s="292"/>
      <c r="AC627" s="929"/>
      <c r="AD627" s="978"/>
      <c r="AE627" s="277" t="str">
        <f t="shared" ref="AE627" si="448">+IF(O628&gt;O627,"SUPERADA",IF(O628=O627,"EQUILIBRADA",IF(O628&lt;O627,"PARA MEJORAR")))</f>
        <v>PARA MEJORAR</v>
      </c>
      <c r="AF627" s="278"/>
      <c r="AG627" s="278"/>
      <c r="AH627" s="278"/>
      <c r="AI627" s="1401"/>
      <c r="AJ627" s="42"/>
      <c r="AK627" s="247"/>
      <c r="AL627" s="247"/>
      <c r="AM627" s="247"/>
      <c r="AN627" s="247"/>
      <c r="AO627" s="43"/>
    </row>
    <row r="628" spans="1:41" ht="39.950000000000003" customHeight="1" thickBot="1" x14ac:dyDescent="0.25">
      <c r="A628" s="302"/>
      <c r="B628" s="311"/>
      <c r="C628" s="959"/>
      <c r="D628" s="962"/>
      <c r="E628" s="343"/>
      <c r="F628" s="965"/>
      <c r="G628" s="968"/>
      <c r="H628" s="352"/>
      <c r="I628" s="983"/>
      <c r="J628" s="983"/>
      <c r="K628" s="954"/>
      <c r="L628" s="980"/>
      <c r="M628" s="357"/>
      <c r="N628" s="147" t="s">
        <v>53</v>
      </c>
      <c r="O628" s="25">
        <v>0</v>
      </c>
      <c r="P628" s="25">
        <v>0</v>
      </c>
      <c r="Q628" s="25">
        <v>0</v>
      </c>
      <c r="R628" s="56">
        <v>0</v>
      </c>
      <c r="S628" s="124">
        <f>SUM(O628:O628)*M627</f>
        <v>0</v>
      </c>
      <c r="T628" s="125">
        <f>SUM(P628:P628)*M627</f>
        <v>0</v>
      </c>
      <c r="U628" s="125">
        <f>SUM(Q628:Q628)*M627</f>
        <v>0</v>
      </c>
      <c r="V628" s="125">
        <f>SUM(R628:R628)*M627</f>
        <v>0</v>
      </c>
      <c r="W628" s="140">
        <f t="shared" si="405"/>
        <v>0</v>
      </c>
      <c r="X628" s="295"/>
      <c r="Y628" s="297"/>
      <c r="Z628" s="299"/>
      <c r="AA628" s="292"/>
      <c r="AB628" s="292"/>
      <c r="AC628" s="929"/>
      <c r="AD628" s="978"/>
      <c r="AE628" s="279"/>
      <c r="AF628" s="278"/>
      <c r="AG628" s="278"/>
      <c r="AH628" s="278"/>
      <c r="AI628" s="1401"/>
      <c r="AJ628" s="42"/>
      <c r="AK628" s="247"/>
      <c r="AL628" s="247"/>
      <c r="AM628" s="247"/>
      <c r="AN628" s="247"/>
      <c r="AO628" s="43"/>
    </row>
    <row r="629" spans="1:41" ht="39.950000000000003" customHeight="1" x14ac:dyDescent="0.2">
      <c r="A629" s="302"/>
      <c r="B629" s="311"/>
      <c r="C629" s="959"/>
      <c r="D629" s="962"/>
      <c r="E629" s="343"/>
      <c r="F629" s="965"/>
      <c r="G629" s="968"/>
      <c r="H629" s="352"/>
      <c r="I629" s="983"/>
      <c r="J629" s="983"/>
      <c r="K629" s="954"/>
      <c r="L629" s="980" t="s">
        <v>978</v>
      </c>
      <c r="M629" s="356">
        <v>0.2</v>
      </c>
      <c r="N629" s="44" t="s">
        <v>49</v>
      </c>
      <c r="O629" s="34">
        <v>0.25</v>
      </c>
      <c r="P629" s="34">
        <v>0.5</v>
      </c>
      <c r="Q629" s="34">
        <v>0.75</v>
      </c>
      <c r="R629" s="36">
        <v>1</v>
      </c>
      <c r="S629" s="127">
        <f>SUM(O629:O629)*M629</f>
        <v>0.05</v>
      </c>
      <c r="T629" s="128">
        <f>SUM(P629:P629)*M629</f>
        <v>0.1</v>
      </c>
      <c r="U629" s="128">
        <f>SUM(Q629:Q629)*M629</f>
        <v>0.15000000000000002</v>
      </c>
      <c r="V629" s="128">
        <f>SUM(R629:R629)*M629</f>
        <v>0.2</v>
      </c>
      <c r="W629" s="141">
        <f>MAX(S629:V629)</f>
        <v>0.2</v>
      </c>
      <c r="X629" s="295"/>
      <c r="Y629" s="297"/>
      <c r="Z629" s="299"/>
      <c r="AA629" s="292"/>
      <c r="AB629" s="292"/>
      <c r="AC629" s="929"/>
      <c r="AD629" s="978"/>
      <c r="AE629" s="277" t="str">
        <f t="shared" ref="AE629" si="449">+IF(O630&gt;O629,"SUPERADA",IF(O630=O629,"EQUILIBRADA",IF(O630&lt;O629,"PARA MEJORAR")))</f>
        <v>PARA MEJORAR</v>
      </c>
      <c r="AF629" s="278"/>
      <c r="AG629" s="278"/>
      <c r="AH629" s="278"/>
      <c r="AI629" s="1401"/>
      <c r="AJ629" s="42"/>
      <c r="AK629" s="247"/>
      <c r="AL629" s="247"/>
      <c r="AM629" s="247"/>
      <c r="AN629" s="247"/>
      <c r="AO629" s="43"/>
    </row>
    <row r="630" spans="1:41" ht="39.950000000000003" customHeight="1" thickBot="1" x14ac:dyDescent="0.25">
      <c r="A630" s="302"/>
      <c r="B630" s="311"/>
      <c r="C630" s="959"/>
      <c r="D630" s="962"/>
      <c r="E630" s="343"/>
      <c r="F630" s="965"/>
      <c r="G630" s="968"/>
      <c r="H630" s="352"/>
      <c r="I630" s="983"/>
      <c r="J630" s="983"/>
      <c r="K630" s="954"/>
      <c r="L630" s="980"/>
      <c r="M630" s="357"/>
      <c r="N630" s="147" t="s">
        <v>53</v>
      </c>
      <c r="O630" s="25">
        <v>0</v>
      </c>
      <c r="P630" s="25">
        <v>0</v>
      </c>
      <c r="Q630" s="25">
        <v>0</v>
      </c>
      <c r="R630" s="56">
        <v>0</v>
      </c>
      <c r="S630" s="124">
        <f>SUM(O630:O630)*M629</f>
        <v>0</v>
      </c>
      <c r="T630" s="125">
        <f>SUM(P630:P630)*M629</f>
        <v>0</v>
      </c>
      <c r="U630" s="125">
        <f>SUM(Q630:Q630)*M629</f>
        <v>0</v>
      </c>
      <c r="V630" s="125">
        <f>SUM(R630:R630)*M629</f>
        <v>0</v>
      </c>
      <c r="W630" s="140">
        <f>MAX(S630:V630)</f>
        <v>0</v>
      </c>
      <c r="X630" s="295"/>
      <c r="Y630" s="297"/>
      <c r="Z630" s="299"/>
      <c r="AA630" s="292"/>
      <c r="AB630" s="292"/>
      <c r="AC630" s="929"/>
      <c r="AD630" s="978"/>
      <c r="AE630" s="279"/>
      <c r="AF630" s="278"/>
      <c r="AG630" s="278"/>
      <c r="AH630" s="278"/>
      <c r="AI630" s="1401"/>
      <c r="AJ630" s="42"/>
      <c r="AK630" s="247"/>
      <c r="AL630" s="247"/>
      <c r="AM630" s="247"/>
      <c r="AN630" s="247"/>
      <c r="AO630" s="43"/>
    </row>
    <row r="631" spans="1:41" ht="39.950000000000003" customHeight="1" x14ac:dyDescent="0.2">
      <c r="A631" s="302"/>
      <c r="B631" s="311"/>
      <c r="C631" s="959"/>
      <c r="D631" s="962"/>
      <c r="E631" s="343"/>
      <c r="F631" s="965"/>
      <c r="G631" s="968"/>
      <c r="H631" s="352"/>
      <c r="I631" s="983"/>
      <c r="J631" s="983"/>
      <c r="K631" s="954"/>
      <c r="L631" s="980" t="s">
        <v>979</v>
      </c>
      <c r="M631" s="356">
        <v>0.1</v>
      </c>
      <c r="N631" s="44" t="s">
        <v>49</v>
      </c>
      <c r="O631" s="66">
        <v>0</v>
      </c>
      <c r="P631" s="66">
        <v>0</v>
      </c>
      <c r="Q631" s="66">
        <v>0.5</v>
      </c>
      <c r="R631" s="67">
        <v>1</v>
      </c>
      <c r="S631" s="127">
        <f>SUM(O631:O631)*M631</f>
        <v>0</v>
      </c>
      <c r="T631" s="128">
        <f>SUM(P631:P631)*M631</f>
        <v>0</v>
      </c>
      <c r="U631" s="128">
        <f>SUM(Q631:Q631)*M631</f>
        <v>0.05</v>
      </c>
      <c r="V631" s="128">
        <f>SUM(R631:R631)*M631</f>
        <v>0.1</v>
      </c>
      <c r="W631" s="141">
        <f t="shared" si="405"/>
        <v>0.1</v>
      </c>
      <c r="X631" s="295"/>
      <c r="Y631" s="297"/>
      <c r="Z631" s="299"/>
      <c r="AA631" s="292"/>
      <c r="AB631" s="292"/>
      <c r="AC631" s="929"/>
      <c r="AD631" s="978"/>
      <c r="AE631" s="277" t="str">
        <f t="shared" ref="AE631" si="450">+IF(O632&gt;O631,"SUPERADA",IF(O632=O631,"EQUILIBRADA",IF(O632&lt;O631,"PARA MEJORAR")))</f>
        <v>EQUILIBRADA</v>
      </c>
      <c r="AF631" s="278"/>
      <c r="AG631" s="278"/>
      <c r="AH631" s="278"/>
      <c r="AI631" s="1401"/>
      <c r="AJ631" s="42"/>
      <c r="AK631" s="247"/>
      <c r="AL631" s="247"/>
      <c r="AM631" s="247"/>
      <c r="AN631" s="247"/>
      <c r="AO631" s="43"/>
    </row>
    <row r="632" spans="1:41" ht="39.950000000000003" customHeight="1" thickBot="1" x14ac:dyDescent="0.25">
      <c r="A632" s="302"/>
      <c r="B632" s="311"/>
      <c r="C632" s="959"/>
      <c r="D632" s="962"/>
      <c r="E632" s="343"/>
      <c r="F632" s="965"/>
      <c r="G632" s="969"/>
      <c r="H632" s="353"/>
      <c r="I632" s="984"/>
      <c r="J632" s="984"/>
      <c r="K632" s="955"/>
      <c r="L632" s="981"/>
      <c r="M632" s="949"/>
      <c r="N632" s="154" t="s">
        <v>53</v>
      </c>
      <c r="O632" s="25">
        <v>0</v>
      </c>
      <c r="P632" s="25">
        <v>0</v>
      </c>
      <c r="Q632" s="25">
        <v>0</v>
      </c>
      <c r="R632" s="56">
        <v>0</v>
      </c>
      <c r="S632" s="124">
        <f>SUM(O632:O632)*M631</f>
        <v>0</v>
      </c>
      <c r="T632" s="125">
        <f>SUM(P632:P632)*M631</f>
        <v>0</v>
      </c>
      <c r="U632" s="125">
        <f>SUM(Q632:Q632)*M631</f>
        <v>0</v>
      </c>
      <c r="V632" s="125">
        <f>SUM(R632:R632)*M631</f>
        <v>0</v>
      </c>
      <c r="W632" s="140">
        <f t="shared" si="405"/>
        <v>0</v>
      </c>
      <c r="X632" s="461"/>
      <c r="Y632" s="300"/>
      <c r="Z632" s="462"/>
      <c r="AA632" s="293"/>
      <c r="AB632" s="293"/>
      <c r="AC632" s="929"/>
      <c r="AD632" s="978"/>
      <c r="AE632" s="279"/>
      <c r="AF632" s="278"/>
      <c r="AG632" s="278"/>
      <c r="AH632" s="278"/>
      <c r="AI632" s="1401"/>
      <c r="AJ632" s="42"/>
      <c r="AK632" s="247"/>
      <c r="AL632" s="247"/>
      <c r="AM632" s="247"/>
      <c r="AN632" s="247"/>
      <c r="AO632" s="43"/>
    </row>
    <row r="633" spans="1:41" ht="39.950000000000003" customHeight="1" x14ac:dyDescent="0.2">
      <c r="A633" s="302"/>
      <c r="B633" s="311"/>
      <c r="C633" s="958">
        <v>45</v>
      </c>
      <c r="D633" s="961" t="s">
        <v>314</v>
      </c>
      <c r="E633" s="342">
        <v>52</v>
      </c>
      <c r="F633" s="964" t="s">
        <v>315</v>
      </c>
      <c r="G633" s="967" t="s">
        <v>316</v>
      </c>
      <c r="H633" s="351">
        <v>91</v>
      </c>
      <c r="I633" s="982" t="s">
        <v>317</v>
      </c>
      <c r="J633" s="982" t="s">
        <v>312</v>
      </c>
      <c r="K633" s="953">
        <v>0</v>
      </c>
      <c r="L633" s="985" t="s">
        <v>980</v>
      </c>
      <c r="M633" s="957">
        <v>0.5</v>
      </c>
      <c r="N633" s="14" t="s">
        <v>49</v>
      </c>
      <c r="O633" s="16">
        <v>0.25</v>
      </c>
      <c r="P633" s="16">
        <v>0.5</v>
      </c>
      <c r="Q633" s="16">
        <v>0.75</v>
      </c>
      <c r="R633" s="18">
        <v>1</v>
      </c>
      <c r="S633" s="133">
        <f>SUM(O633:O633)*M633</f>
        <v>0.125</v>
      </c>
      <c r="T633" s="134">
        <f>SUM(P633:P633)*M633</f>
        <v>0.25</v>
      </c>
      <c r="U633" s="134">
        <f>SUM(Q633:Q633)*M633</f>
        <v>0.375</v>
      </c>
      <c r="V633" s="134">
        <f>SUM(R633:R633)*M633</f>
        <v>0.5</v>
      </c>
      <c r="W633" s="139">
        <f t="shared" ref="W633:W692" si="451">MAX(S633:V633)</f>
        <v>0.5</v>
      </c>
      <c r="X633" s="294">
        <f>+S634+S636+S638+S640</f>
        <v>0</v>
      </c>
      <c r="Y633" s="296">
        <f>+T634+T636+T638+T640</f>
        <v>0</v>
      </c>
      <c r="Z633" s="298">
        <f>+U634+U636+U638+U640</f>
        <v>0</v>
      </c>
      <c r="AA633" s="291">
        <f>+V634+V636+V638+V640</f>
        <v>0</v>
      </c>
      <c r="AB633" s="292">
        <f>+W634+W636+W638+W640</f>
        <v>0</v>
      </c>
      <c r="AC633" s="929"/>
      <c r="AD633" s="978"/>
      <c r="AE633" s="277" t="str">
        <f t="shared" ref="AE633" si="452">+IF(O634&gt;O633,"SUPERADA",IF(O634=O633,"EQUILIBRADA",IF(O634&lt;O633,"PARA MEJORAR")))</f>
        <v>PARA MEJORAR</v>
      </c>
      <c r="AF633" s="277" t="str">
        <f>IF(COUNTIF(AE633:AE640,"PARA MEJORAR")&gt;=1,"PARA MEJORAR","BIEN")</f>
        <v>PARA MEJORAR</v>
      </c>
      <c r="AG633" s="277" t="str">
        <f>IF(COUNTIF(AF633:AF640,"PARA MEJORAR")&gt;=1,"PARA MEJORAR","BIEN")</f>
        <v>PARA MEJORAR</v>
      </c>
      <c r="AH633" s="278"/>
      <c r="AI633" s="1401"/>
      <c r="AJ633" s="29"/>
      <c r="AK633" s="30"/>
      <c r="AL633" s="30"/>
      <c r="AM633" s="30"/>
      <c r="AN633" s="30"/>
      <c r="AO633" s="31"/>
    </row>
    <row r="634" spans="1:41" ht="39.950000000000003" customHeight="1" thickBot="1" x14ac:dyDescent="0.25">
      <c r="A634" s="302"/>
      <c r="B634" s="311"/>
      <c r="C634" s="959"/>
      <c r="D634" s="962"/>
      <c r="E634" s="343"/>
      <c r="F634" s="965"/>
      <c r="G634" s="968"/>
      <c r="H634" s="352"/>
      <c r="I634" s="983"/>
      <c r="J634" s="983"/>
      <c r="K634" s="954"/>
      <c r="L634" s="980"/>
      <c r="M634" s="357"/>
      <c r="N634" s="147" t="s">
        <v>53</v>
      </c>
      <c r="O634" s="25">
        <v>0</v>
      </c>
      <c r="P634" s="25">
        <v>0</v>
      </c>
      <c r="Q634" s="25">
        <v>0</v>
      </c>
      <c r="R634" s="56">
        <v>0</v>
      </c>
      <c r="S634" s="124">
        <f>SUM(O634:O634)*M633</f>
        <v>0</v>
      </c>
      <c r="T634" s="125">
        <f>SUM(P634:P634)*M633</f>
        <v>0</v>
      </c>
      <c r="U634" s="125">
        <f>SUM(Q634:Q634)*M633</f>
        <v>0</v>
      </c>
      <c r="V634" s="125">
        <f>SUM(R634:R634)*M633</f>
        <v>0</v>
      </c>
      <c r="W634" s="140">
        <f t="shared" si="451"/>
        <v>0</v>
      </c>
      <c r="X634" s="295"/>
      <c r="Y634" s="297"/>
      <c r="Z634" s="299"/>
      <c r="AA634" s="292"/>
      <c r="AB634" s="292"/>
      <c r="AC634" s="929"/>
      <c r="AD634" s="978"/>
      <c r="AE634" s="279"/>
      <c r="AF634" s="278"/>
      <c r="AG634" s="278"/>
      <c r="AH634" s="278"/>
      <c r="AI634" s="1401"/>
      <c r="AJ634" s="42"/>
      <c r="AK634" s="247"/>
      <c r="AL634" s="247"/>
      <c r="AM634" s="247"/>
      <c r="AN634" s="247"/>
      <c r="AO634" s="43"/>
    </row>
    <row r="635" spans="1:41" ht="39.950000000000003" customHeight="1" x14ac:dyDescent="0.2">
      <c r="A635" s="302"/>
      <c r="B635" s="311"/>
      <c r="C635" s="959"/>
      <c r="D635" s="962"/>
      <c r="E635" s="343"/>
      <c r="F635" s="965"/>
      <c r="G635" s="968"/>
      <c r="H635" s="352"/>
      <c r="I635" s="983"/>
      <c r="J635" s="983"/>
      <c r="K635" s="954"/>
      <c r="L635" s="980" t="s">
        <v>981</v>
      </c>
      <c r="M635" s="356">
        <v>0.3</v>
      </c>
      <c r="N635" s="44" t="s">
        <v>49</v>
      </c>
      <c r="O635" s="66">
        <v>0</v>
      </c>
      <c r="P635" s="66">
        <v>0</v>
      </c>
      <c r="Q635" s="66">
        <v>0</v>
      </c>
      <c r="R635" s="67">
        <v>1</v>
      </c>
      <c r="S635" s="127">
        <f>SUM(O635:O635)*M635</f>
        <v>0</v>
      </c>
      <c r="T635" s="128">
        <f>SUM(P635:P635)*M635</f>
        <v>0</v>
      </c>
      <c r="U635" s="128">
        <f>SUM(Q635:Q635)*M635</f>
        <v>0</v>
      </c>
      <c r="V635" s="128">
        <f>SUM(R635:R635)*M635</f>
        <v>0.3</v>
      </c>
      <c r="W635" s="141">
        <f>MAX(S635:V635)</f>
        <v>0.3</v>
      </c>
      <c r="X635" s="295"/>
      <c r="Y635" s="297"/>
      <c r="Z635" s="299"/>
      <c r="AA635" s="292"/>
      <c r="AB635" s="292"/>
      <c r="AC635" s="929"/>
      <c r="AD635" s="978"/>
      <c r="AE635" s="277" t="str">
        <f t="shared" ref="AE635" si="453">+IF(O636&gt;O635,"SUPERADA",IF(O636=O635,"EQUILIBRADA",IF(O636&lt;O635,"PARA MEJORAR")))</f>
        <v>EQUILIBRADA</v>
      </c>
      <c r="AF635" s="278"/>
      <c r="AG635" s="278"/>
      <c r="AH635" s="278"/>
      <c r="AI635" s="1401"/>
      <c r="AJ635" s="42"/>
      <c r="AK635" s="247"/>
      <c r="AL635" s="247"/>
      <c r="AM635" s="247"/>
      <c r="AN635" s="247"/>
      <c r="AO635" s="43"/>
    </row>
    <row r="636" spans="1:41" ht="39.950000000000003" customHeight="1" thickBot="1" x14ac:dyDescent="0.25">
      <c r="A636" s="302"/>
      <c r="B636" s="311"/>
      <c r="C636" s="959"/>
      <c r="D636" s="962"/>
      <c r="E636" s="343"/>
      <c r="F636" s="965"/>
      <c r="G636" s="968"/>
      <c r="H636" s="352"/>
      <c r="I636" s="983"/>
      <c r="J636" s="983"/>
      <c r="K636" s="954"/>
      <c r="L636" s="980"/>
      <c r="M636" s="357"/>
      <c r="N636" s="147" t="s">
        <v>53</v>
      </c>
      <c r="O636" s="25">
        <v>0</v>
      </c>
      <c r="P636" s="25">
        <v>0</v>
      </c>
      <c r="Q636" s="25">
        <v>0</v>
      </c>
      <c r="R636" s="56">
        <v>0</v>
      </c>
      <c r="S636" s="124">
        <f>SUM(O636:O636)*M635</f>
        <v>0</v>
      </c>
      <c r="T636" s="125">
        <f>SUM(P636:P636)*M635</f>
        <v>0</v>
      </c>
      <c r="U636" s="125">
        <f>SUM(Q636:Q636)*M635</f>
        <v>0</v>
      </c>
      <c r="V636" s="125">
        <f>SUM(R636:R636)*M635</f>
        <v>0</v>
      </c>
      <c r="W636" s="140">
        <f>MAX(S636:V636)</f>
        <v>0</v>
      </c>
      <c r="X636" s="295"/>
      <c r="Y636" s="297"/>
      <c r="Z636" s="299"/>
      <c r="AA636" s="292"/>
      <c r="AB636" s="292"/>
      <c r="AC636" s="929"/>
      <c r="AD636" s="978"/>
      <c r="AE636" s="279"/>
      <c r="AF636" s="278"/>
      <c r="AG636" s="278"/>
      <c r="AH636" s="278"/>
      <c r="AI636" s="1401"/>
      <c r="AJ636" s="42"/>
      <c r="AK636" s="247"/>
      <c r="AL636" s="247"/>
      <c r="AM636" s="247"/>
      <c r="AN636" s="247"/>
      <c r="AO636" s="43"/>
    </row>
    <row r="637" spans="1:41" ht="39.950000000000003" customHeight="1" x14ac:dyDescent="0.2">
      <c r="A637" s="302"/>
      <c r="B637" s="311"/>
      <c r="C637" s="959"/>
      <c r="D637" s="962"/>
      <c r="E637" s="343"/>
      <c r="F637" s="965"/>
      <c r="G637" s="968"/>
      <c r="H637" s="352"/>
      <c r="I637" s="983"/>
      <c r="J637" s="983"/>
      <c r="K637" s="954"/>
      <c r="L637" s="980" t="s">
        <v>982</v>
      </c>
      <c r="M637" s="356">
        <v>0.1</v>
      </c>
      <c r="N637" s="44" t="s">
        <v>49</v>
      </c>
      <c r="O637" s="34">
        <v>0.25</v>
      </c>
      <c r="P637" s="34">
        <v>0.5</v>
      </c>
      <c r="Q637" s="34">
        <v>0.75</v>
      </c>
      <c r="R637" s="36">
        <v>1</v>
      </c>
      <c r="S637" s="127">
        <f>SUM(O637:O637)*M637</f>
        <v>2.5000000000000001E-2</v>
      </c>
      <c r="T637" s="128">
        <f>SUM(P637:P637)*M637</f>
        <v>0.05</v>
      </c>
      <c r="U637" s="128">
        <f>SUM(Q637:Q637)*M637</f>
        <v>7.5000000000000011E-2</v>
      </c>
      <c r="V637" s="128">
        <f>SUM(R637:R637)*M637</f>
        <v>0.1</v>
      </c>
      <c r="W637" s="141">
        <f t="shared" si="451"/>
        <v>0.1</v>
      </c>
      <c r="X637" s="295"/>
      <c r="Y637" s="297"/>
      <c r="Z637" s="299"/>
      <c r="AA637" s="292"/>
      <c r="AB637" s="292"/>
      <c r="AC637" s="929"/>
      <c r="AD637" s="978"/>
      <c r="AE637" s="277" t="str">
        <f t="shared" ref="AE637" si="454">+IF(O638&gt;O637,"SUPERADA",IF(O638=O637,"EQUILIBRADA",IF(O638&lt;O637,"PARA MEJORAR")))</f>
        <v>PARA MEJORAR</v>
      </c>
      <c r="AF637" s="278"/>
      <c r="AG637" s="278"/>
      <c r="AH637" s="278"/>
      <c r="AI637" s="1401"/>
      <c r="AJ637" s="42"/>
      <c r="AK637" s="247"/>
      <c r="AL637" s="247"/>
      <c r="AM637" s="247"/>
      <c r="AN637" s="247"/>
      <c r="AO637" s="43"/>
    </row>
    <row r="638" spans="1:41" ht="39.950000000000003" customHeight="1" thickBot="1" x14ac:dyDescent="0.25">
      <c r="A638" s="302"/>
      <c r="B638" s="311"/>
      <c r="C638" s="959"/>
      <c r="D638" s="962"/>
      <c r="E638" s="343"/>
      <c r="F638" s="965"/>
      <c r="G638" s="968"/>
      <c r="H638" s="352"/>
      <c r="I638" s="983"/>
      <c r="J638" s="983"/>
      <c r="K638" s="954"/>
      <c r="L638" s="980"/>
      <c r="M638" s="357"/>
      <c r="N638" s="147" t="s">
        <v>53</v>
      </c>
      <c r="O638" s="25">
        <v>0</v>
      </c>
      <c r="P638" s="25">
        <v>0</v>
      </c>
      <c r="Q638" s="25">
        <v>0</v>
      </c>
      <c r="R638" s="56">
        <v>0</v>
      </c>
      <c r="S638" s="124">
        <f>SUM(O638:O638)*M637</f>
        <v>0</v>
      </c>
      <c r="T638" s="125">
        <f>SUM(P638:P638)*M637</f>
        <v>0</v>
      </c>
      <c r="U638" s="125">
        <f>SUM(Q638:Q638)*M637</f>
        <v>0</v>
      </c>
      <c r="V638" s="125">
        <f>SUM(R638:R638)*M637</f>
        <v>0</v>
      </c>
      <c r="W638" s="140">
        <f t="shared" si="451"/>
        <v>0</v>
      </c>
      <c r="X638" s="295"/>
      <c r="Y638" s="297"/>
      <c r="Z638" s="299"/>
      <c r="AA638" s="292"/>
      <c r="AB638" s="292"/>
      <c r="AC638" s="929"/>
      <c r="AD638" s="978"/>
      <c r="AE638" s="279"/>
      <c r="AF638" s="278"/>
      <c r="AG638" s="278"/>
      <c r="AH638" s="278"/>
      <c r="AI638" s="1401"/>
      <c r="AJ638" s="42"/>
      <c r="AK638" s="247"/>
      <c r="AL638" s="247"/>
      <c r="AM638" s="247"/>
      <c r="AN638" s="247"/>
      <c r="AO638" s="43"/>
    </row>
    <row r="639" spans="1:41" ht="39.950000000000003" customHeight="1" x14ac:dyDescent="0.2">
      <c r="A639" s="302"/>
      <c r="B639" s="311"/>
      <c r="C639" s="959"/>
      <c r="D639" s="962"/>
      <c r="E639" s="343"/>
      <c r="F639" s="965"/>
      <c r="G639" s="968"/>
      <c r="H639" s="352"/>
      <c r="I639" s="983"/>
      <c r="J639" s="983"/>
      <c r="K639" s="954"/>
      <c r="L639" s="980" t="s">
        <v>983</v>
      </c>
      <c r="M639" s="356">
        <v>0.1</v>
      </c>
      <c r="N639" s="44" t="s">
        <v>49</v>
      </c>
      <c r="O639" s="34">
        <v>0.25</v>
      </c>
      <c r="P639" s="34">
        <v>0.5</v>
      </c>
      <c r="Q639" s="34">
        <v>0.75</v>
      </c>
      <c r="R639" s="36">
        <v>1</v>
      </c>
      <c r="S639" s="127">
        <f>SUM(O639:O639)*M639</f>
        <v>2.5000000000000001E-2</v>
      </c>
      <c r="T639" s="128">
        <f>SUM(P639:P639)*M639</f>
        <v>0.05</v>
      </c>
      <c r="U639" s="128">
        <f>SUM(Q639:Q639)*M639</f>
        <v>7.5000000000000011E-2</v>
      </c>
      <c r="V639" s="128">
        <f>SUM(R639:R639)*M639</f>
        <v>0.1</v>
      </c>
      <c r="W639" s="141">
        <f t="shared" si="451"/>
        <v>0.1</v>
      </c>
      <c r="X639" s="295"/>
      <c r="Y639" s="297"/>
      <c r="Z639" s="299"/>
      <c r="AA639" s="292"/>
      <c r="AB639" s="292"/>
      <c r="AC639" s="929"/>
      <c r="AD639" s="978"/>
      <c r="AE639" s="277" t="str">
        <f t="shared" ref="AE639" si="455">+IF(O640&gt;O639,"SUPERADA",IF(O640=O639,"EQUILIBRADA",IF(O640&lt;O639,"PARA MEJORAR")))</f>
        <v>PARA MEJORAR</v>
      </c>
      <c r="AF639" s="278"/>
      <c r="AG639" s="278"/>
      <c r="AH639" s="278"/>
      <c r="AI639" s="1401"/>
      <c r="AJ639" s="42"/>
      <c r="AK639" s="247"/>
      <c r="AL639" s="247"/>
      <c r="AM639" s="247"/>
      <c r="AN639" s="247"/>
      <c r="AO639" s="43"/>
    </row>
    <row r="640" spans="1:41" ht="39.950000000000003" customHeight="1" thickBot="1" x14ac:dyDescent="0.25">
      <c r="A640" s="302"/>
      <c r="B640" s="311"/>
      <c r="C640" s="960"/>
      <c r="D640" s="963"/>
      <c r="E640" s="344"/>
      <c r="F640" s="966"/>
      <c r="G640" s="969"/>
      <c r="H640" s="353"/>
      <c r="I640" s="984"/>
      <c r="J640" s="984"/>
      <c r="K640" s="955"/>
      <c r="L640" s="981"/>
      <c r="M640" s="949"/>
      <c r="N640" s="154" t="s">
        <v>53</v>
      </c>
      <c r="O640" s="25">
        <v>0</v>
      </c>
      <c r="P640" s="25">
        <v>0</v>
      </c>
      <c r="Q640" s="25">
        <v>0</v>
      </c>
      <c r="R640" s="56">
        <v>0</v>
      </c>
      <c r="S640" s="130">
        <f>SUM(O640:O640)*M639</f>
        <v>0</v>
      </c>
      <c r="T640" s="131">
        <f>SUM(P640:P640)*M639</f>
        <v>0</v>
      </c>
      <c r="U640" s="131">
        <f>SUM(Q640:Q640)*M639</f>
        <v>0</v>
      </c>
      <c r="V640" s="131">
        <f>SUM(R640:R640)*M639</f>
        <v>0</v>
      </c>
      <c r="W640" s="142">
        <f t="shared" si="451"/>
        <v>0</v>
      </c>
      <c r="X640" s="461"/>
      <c r="Y640" s="300"/>
      <c r="Z640" s="462"/>
      <c r="AA640" s="293"/>
      <c r="AB640" s="293"/>
      <c r="AC640" s="929"/>
      <c r="AD640" s="978"/>
      <c r="AE640" s="279"/>
      <c r="AF640" s="279"/>
      <c r="AG640" s="279"/>
      <c r="AH640" s="278"/>
      <c r="AI640" s="1401"/>
      <c r="AJ640" s="42"/>
      <c r="AK640" s="247"/>
      <c r="AL640" s="247"/>
      <c r="AM640" s="247"/>
      <c r="AN640" s="247"/>
      <c r="AO640" s="43"/>
    </row>
    <row r="641" spans="1:41" ht="39.950000000000003" customHeight="1" x14ac:dyDescent="0.2">
      <c r="A641" s="302"/>
      <c r="B641" s="311"/>
      <c r="C641" s="958">
        <v>46</v>
      </c>
      <c r="D641" s="961" t="s">
        <v>318</v>
      </c>
      <c r="E641" s="342">
        <v>53</v>
      </c>
      <c r="F641" s="964" t="s">
        <v>319</v>
      </c>
      <c r="G641" s="986" t="s">
        <v>320</v>
      </c>
      <c r="H641" s="351">
        <v>92</v>
      </c>
      <c r="I641" s="982" t="s">
        <v>321</v>
      </c>
      <c r="J641" s="982" t="s">
        <v>312</v>
      </c>
      <c r="K641" s="953">
        <v>0</v>
      </c>
      <c r="L641" s="985" t="s">
        <v>984</v>
      </c>
      <c r="M641" s="957">
        <v>0.4</v>
      </c>
      <c r="N641" s="14" t="s">
        <v>49</v>
      </c>
      <c r="O641" s="16">
        <v>0.25</v>
      </c>
      <c r="P641" s="16">
        <v>0.5</v>
      </c>
      <c r="Q641" s="16">
        <v>0.75</v>
      </c>
      <c r="R641" s="18">
        <v>1</v>
      </c>
      <c r="S641" s="133">
        <f>SUM(O641:O641)*M641</f>
        <v>0.1</v>
      </c>
      <c r="T641" s="134">
        <f>SUM(P641:P641)*M641</f>
        <v>0.2</v>
      </c>
      <c r="U641" s="134">
        <f>SUM(Q641:Q641)*M641</f>
        <v>0.30000000000000004</v>
      </c>
      <c r="V641" s="134">
        <f>SUM(R641:R641)*M641</f>
        <v>0.4</v>
      </c>
      <c r="W641" s="139">
        <f t="shared" si="451"/>
        <v>0.4</v>
      </c>
      <c r="X641" s="294">
        <f>S642+S644+S646</f>
        <v>0</v>
      </c>
      <c r="Y641" s="296">
        <f t="shared" ref="Y641" si="456">T642+T644+T646</f>
        <v>0</v>
      </c>
      <c r="Z641" s="298">
        <f t="shared" ref="Z641" si="457">U642+U644+U646</f>
        <v>0</v>
      </c>
      <c r="AA641" s="291">
        <f t="shared" ref="AA641" si="458">V642+V644+V646</f>
        <v>0</v>
      </c>
      <c r="AB641" s="292">
        <f>W642+W644+W646</f>
        <v>0</v>
      </c>
      <c r="AC641" s="929"/>
      <c r="AD641" s="978"/>
      <c r="AE641" s="277" t="str">
        <f t="shared" ref="AE641" si="459">+IF(O642&gt;O641,"SUPERADA",IF(O642=O641,"EQUILIBRADA",IF(O642&lt;O641,"PARA MEJORAR")))</f>
        <v>PARA MEJORAR</v>
      </c>
      <c r="AF641" s="277" t="str">
        <f>IF(COUNTIF(AE641:AE646,"PARA MEJORAR")&gt;=1,"PARA MEJORAR","BIEN")</f>
        <v>PARA MEJORAR</v>
      </c>
      <c r="AG641" s="277" t="str">
        <f>IF(COUNTIF(AF641:AF646,"PARA MEJORAR")&gt;=1,"PARA MEJORAR","BIEN")</f>
        <v>PARA MEJORAR</v>
      </c>
      <c r="AH641" s="278"/>
      <c r="AI641" s="1401"/>
      <c r="AJ641" s="29"/>
      <c r="AK641" s="30"/>
      <c r="AL641" s="30"/>
      <c r="AM641" s="30"/>
      <c r="AN641" s="30"/>
      <c r="AO641" s="31"/>
    </row>
    <row r="642" spans="1:41" ht="39.950000000000003" customHeight="1" thickBot="1" x14ac:dyDescent="0.25">
      <c r="A642" s="302"/>
      <c r="B642" s="311"/>
      <c r="C642" s="959"/>
      <c r="D642" s="962"/>
      <c r="E642" s="343"/>
      <c r="F642" s="965"/>
      <c r="G642" s="987"/>
      <c r="H642" s="352"/>
      <c r="I642" s="983"/>
      <c r="J642" s="983"/>
      <c r="K642" s="954"/>
      <c r="L642" s="980"/>
      <c r="M642" s="357"/>
      <c r="N642" s="147" t="s">
        <v>53</v>
      </c>
      <c r="O642" s="25">
        <v>0</v>
      </c>
      <c r="P642" s="25">
        <v>0</v>
      </c>
      <c r="Q642" s="25">
        <v>0</v>
      </c>
      <c r="R642" s="56">
        <v>0</v>
      </c>
      <c r="S642" s="124">
        <f>SUM(O642:O642)*M641</f>
        <v>0</v>
      </c>
      <c r="T642" s="125">
        <f>SUM(P642:P642)*M641</f>
        <v>0</v>
      </c>
      <c r="U642" s="125">
        <f>SUM(Q642:Q642)*M641</f>
        <v>0</v>
      </c>
      <c r="V642" s="125">
        <f>SUM(R642:R642)*M641</f>
        <v>0</v>
      </c>
      <c r="W642" s="140">
        <f t="shared" si="451"/>
        <v>0</v>
      </c>
      <c r="X642" s="295"/>
      <c r="Y642" s="297"/>
      <c r="Z642" s="299"/>
      <c r="AA642" s="292"/>
      <c r="AB642" s="292"/>
      <c r="AC642" s="929"/>
      <c r="AD642" s="978"/>
      <c r="AE642" s="279"/>
      <c r="AF642" s="278"/>
      <c r="AG642" s="278"/>
      <c r="AH642" s="278"/>
      <c r="AI642" s="1401"/>
      <c r="AJ642" s="42"/>
      <c r="AK642" s="247"/>
      <c r="AL642" s="247"/>
      <c r="AM642" s="247"/>
      <c r="AN642" s="247"/>
      <c r="AO642" s="43"/>
    </row>
    <row r="643" spans="1:41" ht="39.950000000000003" customHeight="1" x14ac:dyDescent="0.2">
      <c r="A643" s="302"/>
      <c r="B643" s="311"/>
      <c r="C643" s="959"/>
      <c r="D643" s="962"/>
      <c r="E643" s="343"/>
      <c r="F643" s="965"/>
      <c r="G643" s="987"/>
      <c r="H643" s="352"/>
      <c r="I643" s="983"/>
      <c r="J643" s="983"/>
      <c r="K643" s="954"/>
      <c r="L643" s="980" t="s">
        <v>985</v>
      </c>
      <c r="M643" s="356">
        <v>0.4</v>
      </c>
      <c r="N643" s="44" t="s">
        <v>49</v>
      </c>
      <c r="O643" s="34">
        <v>0.25</v>
      </c>
      <c r="P643" s="34">
        <v>0.5</v>
      </c>
      <c r="Q643" s="34">
        <v>0.75</v>
      </c>
      <c r="R643" s="36">
        <v>1</v>
      </c>
      <c r="S643" s="127">
        <f>SUM(O643:O643)*M643</f>
        <v>0.1</v>
      </c>
      <c r="T643" s="128">
        <f>SUM(P643:P643)*M643</f>
        <v>0.2</v>
      </c>
      <c r="U643" s="128">
        <f>SUM(Q643:Q643)*M643</f>
        <v>0.30000000000000004</v>
      </c>
      <c r="V643" s="128">
        <f>SUM(R643:R643)*M643</f>
        <v>0.4</v>
      </c>
      <c r="W643" s="141">
        <f t="shared" si="451"/>
        <v>0.4</v>
      </c>
      <c r="X643" s="295"/>
      <c r="Y643" s="297"/>
      <c r="Z643" s="299"/>
      <c r="AA643" s="292"/>
      <c r="AB643" s="292"/>
      <c r="AC643" s="929"/>
      <c r="AD643" s="978"/>
      <c r="AE643" s="277" t="str">
        <f t="shared" ref="AE643" si="460">+IF(O644&gt;O643,"SUPERADA",IF(O644=O643,"EQUILIBRADA",IF(O644&lt;O643,"PARA MEJORAR")))</f>
        <v>PARA MEJORAR</v>
      </c>
      <c r="AF643" s="278"/>
      <c r="AG643" s="278"/>
      <c r="AH643" s="278"/>
      <c r="AI643" s="1401"/>
      <c r="AJ643" s="42"/>
      <c r="AK643" s="247"/>
      <c r="AL643" s="247"/>
      <c r="AM643" s="247"/>
      <c r="AN643" s="247"/>
      <c r="AO643" s="43"/>
    </row>
    <row r="644" spans="1:41" ht="39.950000000000003" customHeight="1" thickBot="1" x14ac:dyDescent="0.25">
      <c r="A644" s="302"/>
      <c r="B644" s="311"/>
      <c r="C644" s="959"/>
      <c r="D644" s="962"/>
      <c r="E644" s="343"/>
      <c r="F644" s="965"/>
      <c r="G644" s="987"/>
      <c r="H644" s="352"/>
      <c r="I644" s="983"/>
      <c r="J644" s="983"/>
      <c r="K644" s="954"/>
      <c r="L644" s="980"/>
      <c r="M644" s="357"/>
      <c r="N644" s="147" t="s">
        <v>53</v>
      </c>
      <c r="O644" s="25">
        <v>0</v>
      </c>
      <c r="P644" s="25">
        <v>0</v>
      </c>
      <c r="Q644" s="25">
        <v>0</v>
      </c>
      <c r="R644" s="56">
        <v>0</v>
      </c>
      <c r="S644" s="124">
        <f>SUM(O644:O644)*M643</f>
        <v>0</v>
      </c>
      <c r="T644" s="125">
        <f>SUM(P644:P644)*M643</f>
        <v>0</v>
      </c>
      <c r="U644" s="125">
        <f>SUM(Q644:Q644)*M643</f>
        <v>0</v>
      </c>
      <c r="V644" s="125">
        <f>SUM(R644:R644)*M643</f>
        <v>0</v>
      </c>
      <c r="W644" s="140">
        <f t="shared" si="451"/>
        <v>0</v>
      </c>
      <c r="X644" s="295"/>
      <c r="Y644" s="297"/>
      <c r="Z644" s="299"/>
      <c r="AA644" s="292"/>
      <c r="AB644" s="292"/>
      <c r="AC644" s="929"/>
      <c r="AD644" s="978"/>
      <c r="AE644" s="279"/>
      <c r="AF644" s="278"/>
      <c r="AG644" s="278"/>
      <c r="AH644" s="278"/>
      <c r="AI644" s="1401"/>
      <c r="AJ644" s="42"/>
      <c r="AK644" s="247"/>
      <c r="AL644" s="247"/>
      <c r="AM644" s="247"/>
      <c r="AN644" s="247"/>
      <c r="AO644" s="43"/>
    </row>
    <row r="645" spans="1:41" ht="39.950000000000003" customHeight="1" x14ac:dyDescent="0.2">
      <c r="A645" s="302"/>
      <c r="B645" s="311"/>
      <c r="C645" s="959"/>
      <c r="D645" s="962"/>
      <c r="E645" s="343"/>
      <c r="F645" s="965"/>
      <c r="G645" s="987"/>
      <c r="H645" s="352"/>
      <c r="I645" s="983"/>
      <c r="J645" s="983"/>
      <c r="K645" s="954"/>
      <c r="L645" s="980" t="s">
        <v>986</v>
      </c>
      <c r="M645" s="356">
        <v>0.2</v>
      </c>
      <c r="N645" s="44" t="s">
        <v>49</v>
      </c>
      <c r="O645" s="34">
        <v>0.25</v>
      </c>
      <c r="P645" s="34">
        <v>0.5</v>
      </c>
      <c r="Q645" s="34">
        <v>0.75</v>
      </c>
      <c r="R645" s="36">
        <v>1</v>
      </c>
      <c r="S645" s="127">
        <f>SUM(O645:O645)*M645</f>
        <v>0.05</v>
      </c>
      <c r="T645" s="128">
        <f>SUM(P645:P645)*M645</f>
        <v>0.1</v>
      </c>
      <c r="U645" s="128">
        <f>SUM(Q645:Q645)*M645</f>
        <v>0.15000000000000002</v>
      </c>
      <c r="V645" s="128">
        <f>SUM(R645:R645)*M645</f>
        <v>0.2</v>
      </c>
      <c r="W645" s="141">
        <f t="shared" si="451"/>
        <v>0.2</v>
      </c>
      <c r="X645" s="295"/>
      <c r="Y645" s="297"/>
      <c r="Z645" s="299"/>
      <c r="AA645" s="292"/>
      <c r="AB645" s="292"/>
      <c r="AC645" s="929"/>
      <c r="AD645" s="978"/>
      <c r="AE645" s="277" t="str">
        <f t="shared" ref="AE645" si="461">+IF(O646&gt;O645,"SUPERADA",IF(O646=O645,"EQUILIBRADA",IF(O646&lt;O645,"PARA MEJORAR")))</f>
        <v>PARA MEJORAR</v>
      </c>
      <c r="AF645" s="278"/>
      <c r="AG645" s="278"/>
      <c r="AH645" s="278"/>
      <c r="AI645" s="1401"/>
      <c r="AJ645" s="42"/>
      <c r="AK645" s="247"/>
      <c r="AL645" s="247"/>
      <c r="AM645" s="247"/>
      <c r="AN645" s="247"/>
      <c r="AO645" s="43"/>
    </row>
    <row r="646" spans="1:41" ht="39.950000000000003" customHeight="1" thickBot="1" x14ac:dyDescent="0.25">
      <c r="A646" s="302"/>
      <c r="B646" s="311"/>
      <c r="C646" s="960"/>
      <c r="D646" s="963"/>
      <c r="E646" s="344"/>
      <c r="F646" s="966"/>
      <c r="G646" s="988"/>
      <c r="H646" s="353"/>
      <c r="I646" s="984"/>
      <c r="J646" s="984"/>
      <c r="K646" s="955"/>
      <c r="L646" s="981"/>
      <c r="M646" s="949"/>
      <c r="N646" s="154" t="s">
        <v>53</v>
      </c>
      <c r="O646" s="25">
        <v>0</v>
      </c>
      <c r="P646" s="25">
        <v>0</v>
      </c>
      <c r="Q646" s="25">
        <v>0</v>
      </c>
      <c r="R646" s="56">
        <v>0</v>
      </c>
      <c r="S646" s="130">
        <f>SUM(O646:O646)*M645</f>
        <v>0</v>
      </c>
      <c r="T646" s="131">
        <f>SUM(P646:P646)*M645</f>
        <v>0</v>
      </c>
      <c r="U646" s="131">
        <f>SUM(Q646:Q646)*M645</f>
        <v>0</v>
      </c>
      <c r="V646" s="131">
        <f>SUM(R646:R646)*M645</f>
        <v>0</v>
      </c>
      <c r="W646" s="142">
        <f t="shared" si="451"/>
        <v>0</v>
      </c>
      <c r="X646" s="295"/>
      <c r="Y646" s="297"/>
      <c r="Z646" s="299"/>
      <c r="AA646" s="292"/>
      <c r="AB646" s="293"/>
      <c r="AC646" s="929"/>
      <c r="AD646" s="978"/>
      <c r="AE646" s="279"/>
      <c r="AF646" s="279"/>
      <c r="AG646" s="279"/>
      <c r="AH646" s="278"/>
      <c r="AI646" s="1401"/>
      <c r="AJ646" s="42"/>
      <c r="AK646" s="247"/>
      <c r="AL646" s="247"/>
      <c r="AM646" s="247"/>
      <c r="AN646" s="247"/>
      <c r="AO646" s="43"/>
    </row>
    <row r="647" spans="1:41" ht="39.950000000000003" customHeight="1" x14ac:dyDescent="0.2">
      <c r="A647" s="302"/>
      <c r="B647" s="311"/>
      <c r="C647" s="958">
        <v>47</v>
      </c>
      <c r="D647" s="961" t="s">
        <v>322</v>
      </c>
      <c r="E647" s="342">
        <v>54</v>
      </c>
      <c r="F647" s="964" t="s">
        <v>323</v>
      </c>
      <c r="G647" s="967" t="s">
        <v>324</v>
      </c>
      <c r="H647" s="351">
        <v>93</v>
      </c>
      <c r="I647" s="982" t="s">
        <v>325</v>
      </c>
      <c r="J647" s="982" t="s">
        <v>312</v>
      </c>
      <c r="K647" s="953">
        <v>0</v>
      </c>
      <c r="L647" s="985" t="s">
        <v>987</v>
      </c>
      <c r="M647" s="957">
        <v>0.5</v>
      </c>
      <c r="N647" s="14" t="s">
        <v>49</v>
      </c>
      <c r="O647" s="16">
        <v>0.25</v>
      </c>
      <c r="P647" s="16">
        <v>0.5</v>
      </c>
      <c r="Q647" s="16">
        <v>0.75</v>
      </c>
      <c r="R647" s="18">
        <v>1</v>
      </c>
      <c r="S647" s="133">
        <f>SUM(O647:O647)*M647</f>
        <v>0.125</v>
      </c>
      <c r="T647" s="134">
        <f>SUM(P647:P647)*M647</f>
        <v>0.25</v>
      </c>
      <c r="U647" s="134">
        <f>SUM(Q647:Q647)*M647</f>
        <v>0.375</v>
      </c>
      <c r="V647" s="134">
        <f>SUM(R647:R647)*M647</f>
        <v>0.5</v>
      </c>
      <c r="W647" s="139">
        <f t="shared" si="451"/>
        <v>0.5</v>
      </c>
      <c r="X647" s="294">
        <f>+S648+S650+S652+S654</f>
        <v>0</v>
      </c>
      <c r="Y647" s="296">
        <f>+T648+T650+T652+T654</f>
        <v>0</v>
      </c>
      <c r="Z647" s="298">
        <f>+U648+U650+U652+U654</f>
        <v>0</v>
      </c>
      <c r="AA647" s="291">
        <f>+V648+V650+V652+V654</f>
        <v>0</v>
      </c>
      <c r="AB647" s="292">
        <f>+W648+W650+W652+W654</f>
        <v>0</v>
      </c>
      <c r="AC647" s="929"/>
      <c r="AD647" s="978"/>
      <c r="AE647" s="277" t="str">
        <f t="shared" ref="AE647" si="462">+IF(O648&gt;O647,"SUPERADA",IF(O648=O647,"EQUILIBRADA",IF(O648&lt;O647,"PARA MEJORAR")))</f>
        <v>PARA MEJORAR</v>
      </c>
      <c r="AF647" s="277" t="str">
        <f>IF(COUNTIF(AE647:AE654,"PARA MEJORAR")&gt;=1,"PARA MEJORAR","BIEN")</f>
        <v>PARA MEJORAR</v>
      </c>
      <c r="AG647" s="277" t="str">
        <f>IF(COUNTIF(AF647:AF654,"PARA MEJORAR")&gt;=1,"PARA MEJORAR","BIEN")</f>
        <v>PARA MEJORAR</v>
      </c>
      <c r="AH647" s="278"/>
      <c r="AI647" s="1401"/>
      <c r="AJ647" s="29"/>
      <c r="AK647" s="30"/>
      <c r="AL647" s="30"/>
      <c r="AM647" s="30"/>
      <c r="AN647" s="30"/>
      <c r="AO647" s="31"/>
    </row>
    <row r="648" spans="1:41" ht="39.950000000000003" customHeight="1" thickBot="1" x14ac:dyDescent="0.25">
      <c r="A648" s="302"/>
      <c r="B648" s="311"/>
      <c r="C648" s="959"/>
      <c r="D648" s="962"/>
      <c r="E648" s="343"/>
      <c r="F648" s="965"/>
      <c r="G648" s="968"/>
      <c r="H648" s="352"/>
      <c r="I648" s="983"/>
      <c r="J648" s="983"/>
      <c r="K648" s="954"/>
      <c r="L648" s="980"/>
      <c r="M648" s="357"/>
      <c r="N648" s="147" t="s">
        <v>53</v>
      </c>
      <c r="O648" s="25">
        <v>0</v>
      </c>
      <c r="P648" s="25">
        <v>0</v>
      </c>
      <c r="Q648" s="25">
        <v>0</v>
      </c>
      <c r="R648" s="56">
        <v>0</v>
      </c>
      <c r="S648" s="124">
        <f>SUM(O648:O648)*M647</f>
        <v>0</v>
      </c>
      <c r="T648" s="125">
        <f>SUM(P648:P648)*M647</f>
        <v>0</v>
      </c>
      <c r="U648" s="125">
        <f>SUM(Q648:Q648)*M647</f>
        <v>0</v>
      </c>
      <c r="V648" s="125">
        <f>SUM(R648:R648)*M647</f>
        <v>0</v>
      </c>
      <c r="W648" s="140">
        <f t="shared" si="451"/>
        <v>0</v>
      </c>
      <c r="X648" s="295"/>
      <c r="Y648" s="297"/>
      <c r="Z648" s="299"/>
      <c r="AA648" s="292"/>
      <c r="AB648" s="292"/>
      <c r="AC648" s="929"/>
      <c r="AD648" s="978"/>
      <c r="AE648" s="279"/>
      <c r="AF648" s="278"/>
      <c r="AG648" s="278"/>
      <c r="AH648" s="278"/>
      <c r="AI648" s="1401"/>
      <c r="AJ648" s="42"/>
      <c r="AK648" s="247"/>
      <c r="AL648" s="247"/>
      <c r="AM648" s="247"/>
      <c r="AN648" s="247"/>
      <c r="AO648" s="43"/>
    </row>
    <row r="649" spans="1:41" ht="39.950000000000003" customHeight="1" x14ac:dyDescent="0.2">
      <c r="A649" s="302"/>
      <c r="B649" s="311"/>
      <c r="C649" s="959"/>
      <c r="D649" s="962"/>
      <c r="E649" s="343"/>
      <c r="F649" s="965"/>
      <c r="G649" s="968"/>
      <c r="H649" s="352"/>
      <c r="I649" s="983"/>
      <c r="J649" s="983"/>
      <c r="K649" s="954"/>
      <c r="L649" s="980" t="s">
        <v>988</v>
      </c>
      <c r="M649" s="356">
        <v>0.2</v>
      </c>
      <c r="N649" s="44" t="s">
        <v>49</v>
      </c>
      <c r="O649" s="34">
        <v>0.25</v>
      </c>
      <c r="P649" s="34">
        <v>0.5</v>
      </c>
      <c r="Q649" s="34">
        <v>0.75</v>
      </c>
      <c r="R649" s="36">
        <v>1</v>
      </c>
      <c r="S649" s="127">
        <f>SUM(O649:O649)*M649</f>
        <v>0.05</v>
      </c>
      <c r="T649" s="128">
        <f>SUM(P649:P649)*M649</f>
        <v>0.1</v>
      </c>
      <c r="U649" s="128">
        <f>SUM(Q649:Q649)*M649</f>
        <v>0.15000000000000002</v>
      </c>
      <c r="V649" s="128">
        <f>SUM(R649:R649)*M649</f>
        <v>0.2</v>
      </c>
      <c r="W649" s="141">
        <f t="shared" si="451"/>
        <v>0.2</v>
      </c>
      <c r="X649" s="295"/>
      <c r="Y649" s="297"/>
      <c r="Z649" s="299"/>
      <c r="AA649" s="292"/>
      <c r="AB649" s="292"/>
      <c r="AC649" s="929"/>
      <c r="AD649" s="978"/>
      <c r="AE649" s="277" t="str">
        <f t="shared" ref="AE649" si="463">+IF(O650&gt;O649,"SUPERADA",IF(O650=O649,"EQUILIBRADA",IF(O650&lt;O649,"PARA MEJORAR")))</f>
        <v>PARA MEJORAR</v>
      </c>
      <c r="AF649" s="278"/>
      <c r="AG649" s="278"/>
      <c r="AH649" s="278"/>
      <c r="AI649" s="1401"/>
      <c r="AJ649" s="42"/>
      <c r="AK649" s="247"/>
      <c r="AL649" s="247"/>
      <c r="AM649" s="247"/>
      <c r="AN649" s="247"/>
      <c r="AO649" s="43"/>
    </row>
    <row r="650" spans="1:41" ht="39.950000000000003" customHeight="1" thickBot="1" x14ac:dyDescent="0.25">
      <c r="A650" s="302"/>
      <c r="B650" s="311"/>
      <c r="C650" s="959"/>
      <c r="D650" s="962"/>
      <c r="E650" s="343"/>
      <c r="F650" s="965"/>
      <c r="G650" s="968"/>
      <c r="H650" s="352"/>
      <c r="I650" s="983"/>
      <c r="J650" s="983"/>
      <c r="K650" s="954"/>
      <c r="L650" s="980"/>
      <c r="M650" s="357"/>
      <c r="N650" s="147" t="s">
        <v>53</v>
      </c>
      <c r="O650" s="25">
        <v>0</v>
      </c>
      <c r="P650" s="25">
        <v>0</v>
      </c>
      <c r="Q650" s="25">
        <v>0</v>
      </c>
      <c r="R650" s="56">
        <v>0</v>
      </c>
      <c r="S650" s="124">
        <f>SUM(O650:O650)*M649</f>
        <v>0</v>
      </c>
      <c r="T650" s="125">
        <f>SUM(P650:P650)*M649</f>
        <v>0</v>
      </c>
      <c r="U650" s="125">
        <f>SUM(Q650:Q650)*M649</f>
        <v>0</v>
      </c>
      <c r="V650" s="125">
        <f>SUM(R650:R650)*M649</f>
        <v>0</v>
      </c>
      <c r="W650" s="140">
        <f t="shared" si="451"/>
        <v>0</v>
      </c>
      <c r="X650" s="295"/>
      <c r="Y650" s="297"/>
      <c r="Z650" s="299"/>
      <c r="AA650" s="292"/>
      <c r="AB650" s="292"/>
      <c r="AC650" s="929"/>
      <c r="AD650" s="978"/>
      <c r="AE650" s="279"/>
      <c r="AF650" s="278"/>
      <c r="AG650" s="278"/>
      <c r="AH650" s="278"/>
      <c r="AI650" s="1401"/>
      <c r="AJ650" s="42"/>
      <c r="AK650" s="247"/>
      <c r="AL650" s="247"/>
      <c r="AM650" s="247"/>
      <c r="AN650" s="247"/>
      <c r="AO650" s="43"/>
    </row>
    <row r="651" spans="1:41" ht="39.950000000000003" customHeight="1" x14ac:dyDescent="0.2">
      <c r="A651" s="302"/>
      <c r="B651" s="311"/>
      <c r="C651" s="959"/>
      <c r="D651" s="962"/>
      <c r="E651" s="343"/>
      <c r="F651" s="965"/>
      <c r="G651" s="968"/>
      <c r="H651" s="352"/>
      <c r="I651" s="983"/>
      <c r="J651" s="983"/>
      <c r="K651" s="954"/>
      <c r="L651" s="980" t="s">
        <v>989</v>
      </c>
      <c r="M651" s="356">
        <v>0.15</v>
      </c>
      <c r="N651" s="44" t="s">
        <v>49</v>
      </c>
      <c r="O651" s="34">
        <v>0.25</v>
      </c>
      <c r="P651" s="34">
        <v>0.5</v>
      </c>
      <c r="Q651" s="34">
        <v>0.75</v>
      </c>
      <c r="R651" s="36">
        <v>1</v>
      </c>
      <c r="S651" s="127">
        <f>SUM(O651:O651)*M651</f>
        <v>3.7499999999999999E-2</v>
      </c>
      <c r="T651" s="128">
        <f>SUM(P651:P651)*M651</f>
        <v>7.4999999999999997E-2</v>
      </c>
      <c r="U651" s="128">
        <f>SUM(Q651:Q651)*M651</f>
        <v>0.11249999999999999</v>
      </c>
      <c r="V651" s="128">
        <f>SUM(R651:R651)*M651</f>
        <v>0.15</v>
      </c>
      <c r="W651" s="141">
        <f>MAX(S651:V651)</f>
        <v>0.15</v>
      </c>
      <c r="X651" s="295"/>
      <c r="Y651" s="297"/>
      <c r="Z651" s="299"/>
      <c r="AA651" s="292"/>
      <c r="AB651" s="292"/>
      <c r="AC651" s="929"/>
      <c r="AD651" s="978"/>
      <c r="AE651" s="277" t="str">
        <f t="shared" ref="AE651" si="464">+IF(O652&gt;O651,"SUPERADA",IF(O652=O651,"EQUILIBRADA",IF(O652&lt;O651,"PARA MEJORAR")))</f>
        <v>PARA MEJORAR</v>
      </c>
      <c r="AF651" s="278"/>
      <c r="AG651" s="278"/>
      <c r="AH651" s="278"/>
      <c r="AI651" s="1401"/>
      <c r="AJ651" s="42"/>
      <c r="AK651" s="247"/>
      <c r="AL651" s="247"/>
      <c r="AM651" s="247"/>
      <c r="AN651" s="247"/>
      <c r="AO651" s="43"/>
    </row>
    <row r="652" spans="1:41" ht="39.950000000000003" customHeight="1" thickBot="1" x14ac:dyDescent="0.25">
      <c r="A652" s="302"/>
      <c r="B652" s="311"/>
      <c r="C652" s="959"/>
      <c r="D652" s="962"/>
      <c r="E652" s="343"/>
      <c r="F652" s="965"/>
      <c r="G652" s="968"/>
      <c r="H652" s="352"/>
      <c r="I652" s="983"/>
      <c r="J652" s="983"/>
      <c r="K652" s="954"/>
      <c r="L652" s="980"/>
      <c r="M652" s="357"/>
      <c r="N652" s="147" t="s">
        <v>53</v>
      </c>
      <c r="O652" s="25">
        <v>0</v>
      </c>
      <c r="P652" s="25">
        <v>0</v>
      </c>
      <c r="Q652" s="25">
        <v>0</v>
      </c>
      <c r="R652" s="56">
        <v>0</v>
      </c>
      <c r="S652" s="124">
        <f>SUM(O652:O652)*M651</f>
        <v>0</v>
      </c>
      <c r="T652" s="125">
        <f>SUM(P652:P652)*M651</f>
        <v>0</v>
      </c>
      <c r="U652" s="125">
        <f>SUM(Q652:Q652)*M651</f>
        <v>0</v>
      </c>
      <c r="V652" s="125">
        <f>SUM(R652:R652)*M651</f>
        <v>0</v>
      </c>
      <c r="W652" s="140">
        <f>MAX(S652:V652)</f>
        <v>0</v>
      </c>
      <c r="X652" s="295"/>
      <c r="Y652" s="297"/>
      <c r="Z652" s="299"/>
      <c r="AA652" s="292"/>
      <c r="AB652" s="292"/>
      <c r="AC652" s="929"/>
      <c r="AD652" s="978"/>
      <c r="AE652" s="279"/>
      <c r="AF652" s="278"/>
      <c r="AG652" s="278"/>
      <c r="AH652" s="278"/>
      <c r="AI652" s="1401"/>
      <c r="AJ652" s="42"/>
      <c r="AK652" s="247"/>
      <c r="AL652" s="247"/>
      <c r="AM652" s="247"/>
      <c r="AN652" s="247"/>
      <c r="AO652" s="43"/>
    </row>
    <row r="653" spans="1:41" ht="39.950000000000003" customHeight="1" x14ac:dyDescent="0.2">
      <c r="A653" s="302"/>
      <c r="B653" s="311"/>
      <c r="C653" s="959"/>
      <c r="D653" s="962"/>
      <c r="E653" s="343"/>
      <c r="F653" s="965"/>
      <c r="G653" s="968"/>
      <c r="H653" s="352"/>
      <c r="I653" s="983"/>
      <c r="J653" s="983"/>
      <c r="K653" s="954"/>
      <c r="L653" s="980" t="s">
        <v>990</v>
      </c>
      <c r="M653" s="356">
        <v>0.15</v>
      </c>
      <c r="N653" s="44" t="s">
        <v>49</v>
      </c>
      <c r="O653" s="66">
        <v>0</v>
      </c>
      <c r="P653" s="66">
        <v>0</v>
      </c>
      <c r="Q653" s="66">
        <v>0.5</v>
      </c>
      <c r="R653" s="67">
        <v>1</v>
      </c>
      <c r="S653" s="127">
        <f>SUM(O653:O653)*M653</f>
        <v>0</v>
      </c>
      <c r="T653" s="128">
        <f>SUM(P653:P653)*M653</f>
        <v>0</v>
      </c>
      <c r="U653" s="128">
        <f>SUM(Q653:Q653)*M653</f>
        <v>7.4999999999999997E-2</v>
      </c>
      <c r="V653" s="128">
        <f>SUM(R653:R653)*M653</f>
        <v>0.15</v>
      </c>
      <c r="W653" s="141">
        <f t="shared" si="451"/>
        <v>0.15</v>
      </c>
      <c r="X653" s="295"/>
      <c r="Y653" s="297"/>
      <c r="Z653" s="299"/>
      <c r="AA653" s="292"/>
      <c r="AB653" s="292"/>
      <c r="AC653" s="929"/>
      <c r="AD653" s="978"/>
      <c r="AE653" s="277" t="str">
        <f t="shared" ref="AE653" si="465">+IF(O654&gt;O653,"SUPERADA",IF(O654=O653,"EQUILIBRADA",IF(O654&lt;O653,"PARA MEJORAR")))</f>
        <v>EQUILIBRADA</v>
      </c>
      <c r="AF653" s="278"/>
      <c r="AG653" s="278"/>
      <c r="AH653" s="278"/>
      <c r="AI653" s="1401"/>
      <c r="AJ653" s="42"/>
      <c r="AK653" s="247"/>
      <c r="AL653" s="247"/>
      <c r="AM653" s="247"/>
      <c r="AN653" s="247"/>
      <c r="AO653" s="43"/>
    </row>
    <row r="654" spans="1:41" ht="39.950000000000003" customHeight="1" thickBot="1" x14ac:dyDescent="0.25">
      <c r="A654" s="302"/>
      <c r="B654" s="311"/>
      <c r="C654" s="959"/>
      <c r="D654" s="962"/>
      <c r="E654" s="343"/>
      <c r="F654" s="965"/>
      <c r="G654" s="969"/>
      <c r="H654" s="353"/>
      <c r="I654" s="984"/>
      <c r="J654" s="984"/>
      <c r="K654" s="955"/>
      <c r="L654" s="981"/>
      <c r="M654" s="949"/>
      <c r="N654" s="154" t="s">
        <v>53</v>
      </c>
      <c r="O654" s="25">
        <v>0</v>
      </c>
      <c r="P654" s="25">
        <v>0</v>
      </c>
      <c r="Q654" s="25">
        <v>0</v>
      </c>
      <c r="R654" s="56">
        <v>0</v>
      </c>
      <c r="S654" s="124">
        <f>SUM(O654:O654)*M653</f>
        <v>0</v>
      </c>
      <c r="T654" s="125">
        <f>SUM(P654:P654)*M653</f>
        <v>0</v>
      </c>
      <c r="U654" s="125">
        <f>SUM(Q654:Q654)*M653</f>
        <v>0</v>
      </c>
      <c r="V654" s="125">
        <f>SUM(R654:R654)*M653</f>
        <v>0</v>
      </c>
      <c r="W654" s="140">
        <f t="shared" si="451"/>
        <v>0</v>
      </c>
      <c r="X654" s="461"/>
      <c r="Y654" s="300"/>
      <c r="Z654" s="462"/>
      <c r="AA654" s="293"/>
      <c r="AB654" s="293"/>
      <c r="AC654" s="929"/>
      <c r="AD654" s="978"/>
      <c r="AE654" s="279"/>
      <c r="AF654" s="278"/>
      <c r="AG654" s="278"/>
      <c r="AH654" s="278"/>
      <c r="AI654" s="1401"/>
      <c r="AJ654" s="42"/>
      <c r="AK654" s="247"/>
      <c r="AL654" s="247"/>
      <c r="AM654" s="247"/>
      <c r="AN654" s="247"/>
      <c r="AO654" s="43"/>
    </row>
    <row r="655" spans="1:41" ht="39.950000000000003" customHeight="1" x14ac:dyDescent="0.2">
      <c r="A655" s="302"/>
      <c r="B655" s="311"/>
      <c r="C655" s="958">
        <v>48</v>
      </c>
      <c r="D655" s="961" t="s">
        <v>326</v>
      </c>
      <c r="E655" s="342">
        <v>55</v>
      </c>
      <c r="F655" s="964" t="s">
        <v>327</v>
      </c>
      <c r="G655" s="967" t="s">
        <v>328</v>
      </c>
      <c r="H655" s="351">
        <v>94</v>
      </c>
      <c r="I655" s="982" t="s">
        <v>329</v>
      </c>
      <c r="J655" s="982" t="s">
        <v>312</v>
      </c>
      <c r="K655" s="953">
        <v>0</v>
      </c>
      <c r="L655" s="985" t="s">
        <v>991</v>
      </c>
      <c r="M655" s="957">
        <v>0.7</v>
      </c>
      <c r="N655" s="14" t="s">
        <v>49</v>
      </c>
      <c r="O655" s="15">
        <v>0.25</v>
      </c>
      <c r="P655" s="16">
        <v>0.5</v>
      </c>
      <c r="Q655" s="16">
        <v>0.75</v>
      </c>
      <c r="R655" s="18">
        <v>1</v>
      </c>
      <c r="S655" s="133">
        <f>SUM(O655:O655)*M655</f>
        <v>0.17499999999999999</v>
      </c>
      <c r="T655" s="134">
        <f>SUM(P655:P655)*M655</f>
        <v>0.35</v>
      </c>
      <c r="U655" s="134">
        <f>SUM(Q655:Q655)*M655</f>
        <v>0.52499999999999991</v>
      </c>
      <c r="V655" s="134">
        <f>SUM(R655:R655)*M655</f>
        <v>0.7</v>
      </c>
      <c r="W655" s="139">
        <f t="shared" si="451"/>
        <v>0.7</v>
      </c>
      <c r="X655" s="334">
        <f>+S656+S658</f>
        <v>0</v>
      </c>
      <c r="Y655" s="313">
        <f>+T656+T658</f>
        <v>0</v>
      </c>
      <c r="Z655" s="315">
        <f>+U656+U658</f>
        <v>0</v>
      </c>
      <c r="AA655" s="317">
        <f>+V656+V658</f>
        <v>0</v>
      </c>
      <c r="AB655" s="317">
        <f>+W656+W658</f>
        <v>0</v>
      </c>
      <c r="AC655" s="929"/>
      <c r="AD655" s="978"/>
      <c r="AE655" s="277" t="str">
        <f t="shared" ref="AE655" si="466">+IF(O656&gt;O655,"SUPERADA",IF(O656=O655,"EQUILIBRADA",IF(O656&lt;O655,"PARA MEJORAR")))</f>
        <v>PARA MEJORAR</v>
      </c>
      <c r="AF655" s="277" t="str">
        <f>IF(COUNTIF(AE655:AE658,"PARA MEJORAR")&gt;=1,"PARA MEJORAR","BIEN")</f>
        <v>PARA MEJORAR</v>
      </c>
      <c r="AG655" s="277" t="str">
        <f>IF(COUNTIF(AF655:AF658,"PARA MEJORAR")&gt;=1,"PARA MEJORAR","BIEN")</f>
        <v>PARA MEJORAR</v>
      </c>
      <c r="AH655" s="278"/>
      <c r="AI655" s="1401"/>
      <c r="AJ655" s="29"/>
      <c r="AK655" s="30"/>
      <c r="AL655" s="30"/>
      <c r="AM655" s="30"/>
      <c r="AN655" s="30"/>
      <c r="AO655" s="31"/>
    </row>
    <row r="656" spans="1:41" ht="39.950000000000003" customHeight="1" thickBot="1" x14ac:dyDescent="0.25">
      <c r="A656" s="302"/>
      <c r="B656" s="311"/>
      <c r="C656" s="959"/>
      <c r="D656" s="962"/>
      <c r="E656" s="343"/>
      <c r="F656" s="965"/>
      <c r="G656" s="968"/>
      <c r="H656" s="352"/>
      <c r="I656" s="983"/>
      <c r="J656" s="983"/>
      <c r="K656" s="954"/>
      <c r="L656" s="980"/>
      <c r="M656" s="357"/>
      <c r="N656" s="147" t="s">
        <v>53</v>
      </c>
      <c r="O656" s="24">
        <v>0</v>
      </c>
      <c r="P656" s="25">
        <v>0</v>
      </c>
      <c r="Q656" s="25">
        <v>0</v>
      </c>
      <c r="R656" s="56">
        <v>0</v>
      </c>
      <c r="S656" s="124">
        <f>SUM(O656:O656)*M655</f>
        <v>0</v>
      </c>
      <c r="T656" s="125">
        <f>SUM(P656:P656)*M655</f>
        <v>0</v>
      </c>
      <c r="U656" s="125">
        <f>SUM(Q656:Q656)*M655</f>
        <v>0</v>
      </c>
      <c r="V656" s="125">
        <f>SUM(R656:R656)*M655</f>
        <v>0</v>
      </c>
      <c r="W656" s="140">
        <f t="shared" si="451"/>
        <v>0</v>
      </c>
      <c r="X656" s="335"/>
      <c r="Y656" s="314"/>
      <c r="Z656" s="316"/>
      <c r="AA656" s="318"/>
      <c r="AB656" s="318"/>
      <c r="AC656" s="929"/>
      <c r="AD656" s="978"/>
      <c r="AE656" s="279"/>
      <c r="AF656" s="278"/>
      <c r="AG656" s="278"/>
      <c r="AH656" s="278"/>
      <c r="AI656" s="1401"/>
      <c r="AJ656" s="42"/>
      <c r="AK656" s="247"/>
      <c r="AL656" s="247"/>
      <c r="AM656" s="247"/>
      <c r="AN656" s="247"/>
      <c r="AO656" s="43"/>
    </row>
    <row r="657" spans="1:41" ht="39.950000000000003" customHeight="1" x14ac:dyDescent="0.2">
      <c r="A657" s="302"/>
      <c r="B657" s="311"/>
      <c r="C657" s="959"/>
      <c r="D657" s="962"/>
      <c r="E657" s="343"/>
      <c r="F657" s="965"/>
      <c r="G657" s="968"/>
      <c r="H657" s="352"/>
      <c r="I657" s="983"/>
      <c r="J657" s="983"/>
      <c r="K657" s="954"/>
      <c r="L657" s="980" t="s">
        <v>992</v>
      </c>
      <c r="M657" s="356">
        <v>0.3</v>
      </c>
      <c r="N657" s="44" t="s">
        <v>49</v>
      </c>
      <c r="O657" s="90">
        <v>0</v>
      </c>
      <c r="P657" s="66">
        <v>0</v>
      </c>
      <c r="Q657" s="66">
        <v>0.5</v>
      </c>
      <c r="R657" s="67">
        <v>1</v>
      </c>
      <c r="S657" s="127">
        <f>SUM(O657:O657)*M657</f>
        <v>0</v>
      </c>
      <c r="T657" s="128">
        <f>SUM(P657:P657)*M657</f>
        <v>0</v>
      </c>
      <c r="U657" s="128">
        <f>SUM(Q657:Q657)*M657</f>
        <v>0.15</v>
      </c>
      <c r="V657" s="128">
        <f>SUM(R657:R657)*M657</f>
        <v>0.3</v>
      </c>
      <c r="W657" s="141">
        <f t="shared" si="451"/>
        <v>0.3</v>
      </c>
      <c r="X657" s="335"/>
      <c r="Y657" s="314"/>
      <c r="Z657" s="316"/>
      <c r="AA657" s="318"/>
      <c r="AB657" s="318"/>
      <c r="AC657" s="929"/>
      <c r="AD657" s="978"/>
      <c r="AE657" s="277" t="str">
        <f t="shared" ref="AE657" si="467">+IF(O658&gt;O657,"SUPERADA",IF(O658=O657,"EQUILIBRADA",IF(O658&lt;O657,"PARA MEJORAR")))</f>
        <v>EQUILIBRADA</v>
      </c>
      <c r="AF657" s="278"/>
      <c r="AG657" s="278"/>
      <c r="AH657" s="278"/>
      <c r="AI657" s="1401"/>
      <c r="AJ657" s="42"/>
      <c r="AK657" s="247"/>
      <c r="AL657" s="247"/>
      <c r="AM657" s="247"/>
      <c r="AN657" s="247"/>
      <c r="AO657" s="43"/>
    </row>
    <row r="658" spans="1:41" ht="39.950000000000003" customHeight="1" thickBot="1" x14ac:dyDescent="0.25">
      <c r="A658" s="302"/>
      <c r="B658" s="311"/>
      <c r="C658" s="960"/>
      <c r="D658" s="963"/>
      <c r="E658" s="344"/>
      <c r="F658" s="966"/>
      <c r="G658" s="969"/>
      <c r="H658" s="353"/>
      <c r="I658" s="984"/>
      <c r="J658" s="984"/>
      <c r="K658" s="955"/>
      <c r="L658" s="981"/>
      <c r="M658" s="949"/>
      <c r="N658" s="154" t="s">
        <v>53</v>
      </c>
      <c r="O658" s="46">
        <v>0</v>
      </c>
      <c r="P658" s="47">
        <v>0</v>
      </c>
      <c r="Q658" s="47">
        <v>0</v>
      </c>
      <c r="R658" s="59">
        <v>0</v>
      </c>
      <c r="S658" s="130">
        <f>SUM(O658:O658)*M657</f>
        <v>0</v>
      </c>
      <c r="T658" s="131">
        <f>SUM(P658:P658)*M657</f>
        <v>0</v>
      </c>
      <c r="U658" s="131">
        <f>SUM(Q658:Q658)*M657</f>
        <v>0</v>
      </c>
      <c r="V658" s="131">
        <f>SUM(R658:R658)*M657</f>
        <v>0</v>
      </c>
      <c r="W658" s="142">
        <f t="shared" si="451"/>
        <v>0</v>
      </c>
      <c r="X658" s="335"/>
      <c r="Y658" s="314"/>
      <c r="Z658" s="316"/>
      <c r="AA658" s="318"/>
      <c r="AB658" s="319"/>
      <c r="AC658" s="929"/>
      <c r="AD658" s="979"/>
      <c r="AE658" s="279"/>
      <c r="AF658" s="279"/>
      <c r="AG658" s="279"/>
      <c r="AH658" s="278"/>
      <c r="AI658" s="1401"/>
      <c r="AJ658" s="42"/>
      <c r="AK658" s="247"/>
      <c r="AL658" s="247"/>
      <c r="AM658" s="247"/>
      <c r="AN658" s="247"/>
      <c r="AO658" s="43"/>
    </row>
    <row r="659" spans="1:41" ht="39.950000000000003" customHeight="1" x14ac:dyDescent="0.2">
      <c r="A659" s="302"/>
      <c r="B659" s="311"/>
      <c r="C659" s="958">
        <v>49</v>
      </c>
      <c r="D659" s="961" t="s">
        <v>330</v>
      </c>
      <c r="E659" s="342">
        <v>56</v>
      </c>
      <c r="F659" s="964" t="s">
        <v>331</v>
      </c>
      <c r="G659" s="967" t="s">
        <v>332</v>
      </c>
      <c r="H659" s="351">
        <v>95</v>
      </c>
      <c r="I659" s="950" t="s">
        <v>333</v>
      </c>
      <c r="J659" s="950" t="s">
        <v>334</v>
      </c>
      <c r="K659" s="953">
        <v>0</v>
      </c>
      <c r="L659" s="956" t="s">
        <v>335</v>
      </c>
      <c r="M659" s="957">
        <v>0.25</v>
      </c>
      <c r="N659" s="14" t="s">
        <v>49</v>
      </c>
      <c r="O659" s="34">
        <v>1</v>
      </c>
      <c r="P659" s="34">
        <v>1</v>
      </c>
      <c r="Q659" s="34">
        <v>1</v>
      </c>
      <c r="R659" s="36">
        <v>1</v>
      </c>
      <c r="S659" s="133">
        <f>SUM(O659:O659)*M659</f>
        <v>0.25</v>
      </c>
      <c r="T659" s="134">
        <f>SUM(P659:P659)*M659</f>
        <v>0.25</v>
      </c>
      <c r="U659" s="134">
        <f>SUM(Q659:Q659)*M659</f>
        <v>0.25</v>
      </c>
      <c r="V659" s="134">
        <f>SUM(R659:R659)*M659</f>
        <v>0.25</v>
      </c>
      <c r="W659" s="139">
        <f t="shared" si="451"/>
        <v>0.25</v>
      </c>
      <c r="X659" s="294">
        <f>+S660+S662+S664+S666</f>
        <v>0</v>
      </c>
      <c r="Y659" s="296">
        <f>+T660+T662+T664+T666</f>
        <v>0</v>
      </c>
      <c r="Z659" s="298">
        <f>+U660+U662+U664+U666</f>
        <v>0</v>
      </c>
      <c r="AA659" s="291">
        <f>+V660+V662+V664+V666</f>
        <v>0</v>
      </c>
      <c r="AB659" s="292">
        <f>+W660+W662+W664+W666</f>
        <v>0</v>
      </c>
      <c r="AC659" s="929"/>
      <c r="AD659" s="977" t="s">
        <v>336</v>
      </c>
      <c r="AE659" s="277" t="str">
        <f t="shared" ref="AE659" si="468">+IF(O660&gt;O659,"SUPERADA",IF(O660=O659,"EQUILIBRADA",IF(O660&lt;O659,"PARA MEJORAR")))</f>
        <v>PARA MEJORAR</v>
      </c>
      <c r="AF659" s="277" t="str">
        <f>IF(COUNTIF(AE659:AE666,"PARA MEJORAR")&gt;=1,"PARA MEJORAR","BIEN")</f>
        <v>PARA MEJORAR</v>
      </c>
      <c r="AG659" s="277" t="str">
        <f>IF(COUNTIF(AF659:AF684,"PARA MEJORAR")&gt;=1,"PARA MEJORAR","BIEN")</f>
        <v>PARA MEJORAR</v>
      </c>
      <c r="AH659" s="278"/>
      <c r="AI659" s="1401"/>
      <c r="AJ659" s="87"/>
      <c r="AK659" s="88"/>
      <c r="AL659" s="88"/>
      <c r="AM659" s="88"/>
      <c r="AN659" s="88"/>
      <c r="AO659" s="89"/>
    </row>
    <row r="660" spans="1:41" ht="39.950000000000003" customHeight="1" thickBot="1" x14ac:dyDescent="0.25">
      <c r="A660" s="302"/>
      <c r="B660" s="311"/>
      <c r="C660" s="959"/>
      <c r="D660" s="962"/>
      <c r="E660" s="343"/>
      <c r="F660" s="965"/>
      <c r="G660" s="968"/>
      <c r="H660" s="352"/>
      <c r="I660" s="951"/>
      <c r="J660" s="951"/>
      <c r="K660" s="954"/>
      <c r="L660" s="355"/>
      <c r="M660" s="357"/>
      <c r="N660" s="147" t="s">
        <v>53</v>
      </c>
      <c r="O660" s="25">
        <v>0</v>
      </c>
      <c r="P660" s="25">
        <v>0</v>
      </c>
      <c r="Q660" s="25">
        <v>0</v>
      </c>
      <c r="R660" s="56">
        <v>0</v>
      </c>
      <c r="S660" s="124">
        <f>SUM(O660:O660)*M659</f>
        <v>0</v>
      </c>
      <c r="T660" s="125">
        <f>SUM(P660:P660)*M659</f>
        <v>0</v>
      </c>
      <c r="U660" s="125">
        <f>SUM(Q660:Q660)*M659</f>
        <v>0</v>
      </c>
      <c r="V660" s="125">
        <f>SUM(R660:R660)*M659</f>
        <v>0</v>
      </c>
      <c r="W660" s="140">
        <f t="shared" si="451"/>
        <v>0</v>
      </c>
      <c r="X660" s="295"/>
      <c r="Y660" s="297"/>
      <c r="Z660" s="299"/>
      <c r="AA660" s="292"/>
      <c r="AB660" s="292"/>
      <c r="AC660" s="929"/>
      <c r="AD660" s="978"/>
      <c r="AE660" s="279"/>
      <c r="AF660" s="278"/>
      <c r="AG660" s="278"/>
      <c r="AH660" s="278"/>
      <c r="AI660" s="1401"/>
      <c r="AJ660" s="42"/>
      <c r="AK660" s="247"/>
      <c r="AL660" s="247"/>
      <c r="AM660" s="247"/>
      <c r="AN660" s="247"/>
      <c r="AO660" s="43"/>
    </row>
    <row r="661" spans="1:41" ht="39.950000000000003" customHeight="1" x14ac:dyDescent="0.2">
      <c r="A661" s="302"/>
      <c r="B661" s="311"/>
      <c r="C661" s="959"/>
      <c r="D661" s="962"/>
      <c r="E661" s="343"/>
      <c r="F661" s="965"/>
      <c r="G661" s="968"/>
      <c r="H661" s="352"/>
      <c r="I661" s="951"/>
      <c r="J661" s="951"/>
      <c r="K661" s="954"/>
      <c r="L661" s="354" t="s">
        <v>337</v>
      </c>
      <c r="M661" s="356">
        <v>0.25</v>
      </c>
      <c r="N661" s="44" t="s">
        <v>49</v>
      </c>
      <c r="O661" s="66">
        <v>0</v>
      </c>
      <c r="P661" s="66">
        <v>1</v>
      </c>
      <c r="Q661" s="66">
        <v>1</v>
      </c>
      <c r="R661" s="67">
        <v>1</v>
      </c>
      <c r="S661" s="127">
        <f>SUM(O661:O661)*M661</f>
        <v>0</v>
      </c>
      <c r="T661" s="128">
        <f>SUM(P661:P661)*M661</f>
        <v>0.25</v>
      </c>
      <c r="U661" s="128">
        <f>SUM(Q661:Q661)*M661</f>
        <v>0.25</v>
      </c>
      <c r="V661" s="128">
        <f>SUM(R661:R661)*M661</f>
        <v>0.25</v>
      </c>
      <c r="W661" s="141">
        <f t="shared" si="451"/>
        <v>0.25</v>
      </c>
      <c r="X661" s="295"/>
      <c r="Y661" s="297"/>
      <c r="Z661" s="299"/>
      <c r="AA661" s="292"/>
      <c r="AB661" s="292"/>
      <c r="AC661" s="929"/>
      <c r="AD661" s="978"/>
      <c r="AE661" s="277" t="str">
        <f t="shared" ref="AE661" si="469">+IF(O662&gt;O661,"SUPERADA",IF(O662=O661,"EQUILIBRADA",IF(O662&lt;O661,"PARA MEJORAR")))</f>
        <v>EQUILIBRADA</v>
      </c>
      <c r="AF661" s="278"/>
      <c r="AG661" s="278"/>
      <c r="AH661" s="278"/>
      <c r="AI661" s="1401"/>
      <c r="AJ661" s="42"/>
      <c r="AK661" s="247"/>
      <c r="AL661" s="247"/>
      <c r="AM661" s="247"/>
      <c r="AN661" s="247"/>
      <c r="AO661" s="43"/>
    </row>
    <row r="662" spans="1:41" ht="39.950000000000003" customHeight="1" thickBot="1" x14ac:dyDescent="0.25">
      <c r="A662" s="302"/>
      <c r="B662" s="311"/>
      <c r="C662" s="959"/>
      <c r="D662" s="962"/>
      <c r="E662" s="343"/>
      <c r="F662" s="965"/>
      <c r="G662" s="968"/>
      <c r="H662" s="352"/>
      <c r="I662" s="951"/>
      <c r="J662" s="951"/>
      <c r="K662" s="954"/>
      <c r="L662" s="355"/>
      <c r="M662" s="357"/>
      <c r="N662" s="147" t="s">
        <v>53</v>
      </c>
      <c r="O662" s="25">
        <v>0</v>
      </c>
      <c r="P662" s="25">
        <v>0</v>
      </c>
      <c r="Q662" s="25">
        <v>0</v>
      </c>
      <c r="R662" s="56">
        <v>0</v>
      </c>
      <c r="S662" s="124">
        <f>SUM(O662:O662)*M661</f>
        <v>0</v>
      </c>
      <c r="T662" s="125">
        <f>SUM(P662:P662)*M661</f>
        <v>0</v>
      </c>
      <c r="U662" s="125">
        <f>SUM(Q662:Q662)*M661</f>
        <v>0</v>
      </c>
      <c r="V662" s="125">
        <f>SUM(R662:R662)*M661</f>
        <v>0</v>
      </c>
      <c r="W662" s="140">
        <f t="shared" si="451"/>
        <v>0</v>
      </c>
      <c r="X662" s="295"/>
      <c r="Y662" s="297"/>
      <c r="Z662" s="299"/>
      <c r="AA662" s="292"/>
      <c r="AB662" s="292"/>
      <c r="AC662" s="929"/>
      <c r="AD662" s="978"/>
      <c r="AE662" s="279"/>
      <c r="AF662" s="278"/>
      <c r="AG662" s="278"/>
      <c r="AH662" s="278"/>
      <c r="AI662" s="1401"/>
      <c r="AJ662" s="42"/>
      <c r="AK662" s="247"/>
      <c r="AL662" s="247"/>
      <c r="AM662" s="247"/>
      <c r="AN662" s="247"/>
      <c r="AO662" s="43"/>
    </row>
    <row r="663" spans="1:41" ht="39.950000000000003" customHeight="1" x14ac:dyDescent="0.2">
      <c r="A663" s="302"/>
      <c r="B663" s="311"/>
      <c r="C663" s="959"/>
      <c r="D663" s="962"/>
      <c r="E663" s="343"/>
      <c r="F663" s="965"/>
      <c r="G663" s="968"/>
      <c r="H663" s="352"/>
      <c r="I663" s="951"/>
      <c r="J663" s="951"/>
      <c r="K663" s="954"/>
      <c r="L663" s="354" t="s">
        <v>338</v>
      </c>
      <c r="M663" s="356">
        <v>0.25</v>
      </c>
      <c r="N663" s="44" t="s">
        <v>49</v>
      </c>
      <c r="O663" s="66">
        <v>0</v>
      </c>
      <c r="P663" s="66">
        <v>0</v>
      </c>
      <c r="Q663" s="66">
        <v>1</v>
      </c>
      <c r="R663" s="67">
        <v>1</v>
      </c>
      <c r="S663" s="127">
        <f>SUM(O663:O663)*M663</f>
        <v>0</v>
      </c>
      <c r="T663" s="128">
        <f>SUM(P663:P663)*M663</f>
        <v>0</v>
      </c>
      <c r="U663" s="128">
        <f>SUM(Q663:Q663)*M663</f>
        <v>0.25</v>
      </c>
      <c r="V663" s="128">
        <f>SUM(R663:R663)*M663</f>
        <v>0.25</v>
      </c>
      <c r="W663" s="141">
        <f t="shared" si="451"/>
        <v>0.25</v>
      </c>
      <c r="X663" s="295"/>
      <c r="Y663" s="297"/>
      <c r="Z663" s="299"/>
      <c r="AA663" s="292"/>
      <c r="AB663" s="292"/>
      <c r="AC663" s="929"/>
      <c r="AD663" s="978"/>
      <c r="AE663" s="277" t="str">
        <f t="shared" ref="AE663" si="470">+IF(O664&gt;O663,"SUPERADA",IF(O664=O663,"EQUILIBRADA",IF(O664&lt;O663,"PARA MEJORAR")))</f>
        <v>EQUILIBRADA</v>
      </c>
      <c r="AF663" s="278"/>
      <c r="AG663" s="278"/>
      <c r="AH663" s="278"/>
      <c r="AI663" s="1401"/>
      <c r="AJ663" s="42"/>
      <c r="AK663" s="247"/>
      <c r="AL663" s="247"/>
      <c r="AM663" s="247"/>
      <c r="AN663" s="247"/>
      <c r="AO663" s="43"/>
    </row>
    <row r="664" spans="1:41" ht="39.950000000000003" customHeight="1" thickBot="1" x14ac:dyDescent="0.25">
      <c r="A664" s="302"/>
      <c r="B664" s="311"/>
      <c r="C664" s="959"/>
      <c r="D664" s="962"/>
      <c r="E664" s="343"/>
      <c r="F664" s="965"/>
      <c r="G664" s="968"/>
      <c r="H664" s="352"/>
      <c r="I664" s="951"/>
      <c r="J664" s="951"/>
      <c r="K664" s="954"/>
      <c r="L664" s="355"/>
      <c r="M664" s="357"/>
      <c r="N664" s="147" t="s">
        <v>53</v>
      </c>
      <c r="O664" s="25">
        <v>0</v>
      </c>
      <c r="P664" s="25">
        <v>0</v>
      </c>
      <c r="Q664" s="25">
        <v>0</v>
      </c>
      <c r="R664" s="56">
        <v>0</v>
      </c>
      <c r="S664" s="124">
        <f>SUM(O664:O664)*M663</f>
        <v>0</v>
      </c>
      <c r="T664" s="125">
        <f>SUM(P664:P664)*M663</f>
        <v>0</v>
      </c>
      <c r="U664" s="125">
        <f>SUM(Q664:Q664)*M663</f>
        <v>0</v>
      </c>
      <c r="V664" s="125">
        <f>SUM(R664:R664)*M663</f>
        <v>0</v>
      </c>
      <c r="W664" s="140">
        <f t="shared" si="451"/>
        <v>0</v>
      </c>
      <c r="X664" s="295"/>
      <c r="Y664" s="297"/>
      <c r="Z664" s="299"/>
      <c r="AA664" s="292"/>
      <c r="AB664" s="292"/>
      <c r="AC664" s="929"/>
      <c r="AD664" s="978"/>
      <c r="AE664" s="279"/>
      <c r="AF664" s="278"/>
      <c r="AG664" s="278"/>
      <c r="AH664" s="278"/>
      <c r="AI664" s="1401"/>
      <c r="AJ664" s="42"/>
      <c r="AK664" s="247"/>
      <c r="AL664" s="247"/>
      <c r="AM664" s="247"/>
      <c r="AN664" s="247"/>
      <c r="AO664" s="43"/>
    </row>
    <row r="665" spans="1:41" ht="39.950000000000003" customHeight="1" x14ac:dyDescent="0.2">
      <c r="A665" s="302"/>
      <c r="B665" s="311"/>
      <c r="C665" s="959"/>
      <c r="D665" s="962"/>
      <c r="E665" s="343"/>
      <c r="F665" s="965"/>
      <c r="G665" s="968"/>
      <c r="H665" s="352"/>
      <c r="I665" s="951"/>
      <c r="J665" s="951"/>
      <c r="K665" s="954"/>
      <c r="L665" s="354" t="s">
        <v>339</v>
      </c>
      <c r="M665" s="356">
        <v>0.25</v>
      </c>
      <c r="N665" s="44" t="s">
        <v>49</v>
      </c>
      <c r="O665" s="66">
        <v>0</v>
      </c>
      <c r="P665" s="66">
        <v>0</v>
      </c>
      <c r="Q665" s="66">
        <v>0</v>
      </c>
      <c r="R665" s="67">
        <v>1</v>
      </c>
      <c r="S665" s="127">
        <f>SUM(O665:O665)*M665</f>
        <v>0</v>
      </c>
      <c r="T665" s="128">
        <f>SUM(P665:P665)*M665</f>
        <v>0</v>
      </c>
      <c r="U665" s="128">
        <f>SUM(Q665:Q665)*M665</f>
        <v>0</v>
      </c>
      <c r="V665" s="128">
        <f>SUM(R665:R665)*M665</f>
        <v>0.25</v>
      </c>
      <c r="W665" s="141">
        <f t="shared" si="451"/>
        <v>0.25</v>
      </c>
      <c r="X665" s="295"/>
      <c r="Y665" s="297"/>
      <c r="Z665" s="299"/>
      <c r="AA665" s="292"/>
      <c r="AB665" s="292"/>
      <c r="AC665" s="929"/>
      <c r="AD665" s="978"/>
      <c r="AE665" s="277" t="str">
        <f t="shared" ref="AE665" si="471">+IF(O666&gt;O665,"SUPERADA",IF(O666=O665,"EQUILIBRADA",IF(O666&lt;O665,"PARA MEJORAR")))</f>
        <v>EQUILIBRADA</v>
      </c>
      <c r="AF665" s="278"/>
      <c r="AG665" s="278"/>
      <c r="AH665" s="278"/>
      <c r="AI665" s="1401"/>
      <c r="AJ665" s="42"/>
      <c r="AK665" s="247"/>
      <c r="AL665" s="247"/>
      <c r="AM665" s="247"/>
      <c r="AN665" s="247"/>
      <c r="AO665" s="43"/>
    </row>
    <row r="666" spans="1:41" ht="39.950000000000003" customHeight="1" thickBot="1" x14ac:dyDescent="0.25">
      <c r="A666" s="302"/>
      <c r="B666" s="311"/>
      <c r="C666" s="959"/>
      <c r="D666" s="962"/>
      <c r="E666" s="343"/>
      <c r="F666" s="965"/>
      <c r="G666" s="969"/>
      <c r="H666" s="353"/>
      <c r="I666" s="952"/>
      <c r="J666" s="952"/>
      <c r="K666" s="955"/>
      <c r="L666" s="948"/>
      <c r="M666" s="949"/>
      <c r="N666" s="154" t="s">
        <v>53</v>
      </c>
      <c r="O666" s="25">
        <v>0</v>
      </c>
      <c r="P666" s="25">
        <v>0</v>
      </c>
      <c r="Q666" s="25">
        <v>0</v>
      </c>
      <c r="R666" s="56">
        <v>0</v>
      </c>
      <c r="S666" s="130">
        <f>SUM(O666:O666)*M665</f>
        <v>0</v>
      </c>
      <c r="T666" s="131">
        <f>SUM(P666:P666)*M665</f>
        <v>0</v>
      </c>
      <c r="U666" s="131">
        <f>SUM(Q666:Q666)*M665</f>
        <v>0</v>
      </c>
      <c r="V666" s="131">
        <f>SUM(R666:R666)*M665</f>
        <v>0</v>
      </c>
      <c r="W666" s="142">
        <f t="shared" si="451"/>
        <v>0</v>
      </c>
      <c r="X666" s="461"/>
      <c r="Y666" s="300"/>
      <c r="Z666" s="462"/>
      <c r="AA666" s="293"/>
      <c r="AB666" s="293"/>
      <c r="AC666" s="929"/>
      <c r="AD666" s="978"/>
      <c r="AE666" s="279"/>
      <c r="AF666" s="279"/>
      <c r="AG666" s="278"/>
      <c r="AH666" s="278"/>
      <c r="AI666" s="1401"/>
      <c r="AJ666" s="42"/>
      <c r="AK666" s="247"/>
      <c r="AL666" s="247"/>
      <c r="AM666" s="247"/>
      <c r="AN666" s="247"/>
      <c r="AO666" s="43"/>
    </row>
    <row r="667" spans="1:41" ht="39.950000000000003" customHeight="1" x14ac:dyDescent="0.2">
      <c r="A667" s="302"/>
      <c r="B667" s="311"/>
      <c r="C667" s="959"/>
      <c r="D667" s="962"/>
      <c r="E667" s="343"/>
      <c r="F667" s="965"/>
      <c r="G667" s="967" t="s">
        <v>340</v>
      </c>
      <c r="H667" s="351">
        <v>96</v>
      </c>
      <c r="I667" s="950" t="s">
        <v>341</v>
      </c>
      <c r="J667" s="950" t="s">
        <v>955</v>
      </c>
      <c r="K667" s="953">
        <v>0</v>
      </c>
      <c r="L667" s="972" t="s">
        <v>342</v>
      </c>
      <c r="M667" s="957">
        <v>0.25</v>
      </c>
      <c r="N667" s="14" t="s">
        <v>49</v>
      </c>
      <c r="O667" s="15">
        <v>1</v>
      </c>
      <c r="P667" s="16">
        <v>1</v>
      </c>
      <c r="Q667" s="16">
        <v>1</v>
      </c>
      <c r="R667" s="18">
        <v>1</v>
      </c>
      <c r="S667" s="133">
        <f>SUM(O667:O667)*M667</f>
        <v>0.25</v>
      </c>
      <c r="T667" s="134">
        <f>SUM(P667:P667)*M667</f>
        <v>0.25</v>
      </c>
      <c r="U667" s="134">
        <f>SUM(Q667:Q667)*M667</f>
        <v>0.25</v>
      </c>
      <c r="V667" s="134">
        <f>SUM(R667:R667)*M667</f>
        <v>0.25</v>
      </c>
      <c r="W667" s="139">
        <f t="shared" si="451"/>
        <v>0.25</v>
      </c>
      <c r="X667" s="294">
        <f>+S668+S670+S672+S674</f>
        <v>0</v>
      </c>
      <c r="Y667" s="296">
        <f>+T668+T670+T672+T674</f>
        <v>0</v>
      </c>
      <c r="Z667" s="298">
        <f>+U668+U670+U672+U674</f>
        <v>0</v>
      </c>
      <c r="AA667" s="291">
        <f>+V668+V670+V672+V674</f>
        <v>0</v>
      </c>
      <c r="AB667" s="292">
        <f>+W668+W670+W672+W674</f>
        <v>0</v>
      </c>
      <c r="AC667" s="929"/>
      <c r="AD667" s="978"/>
      <c r="AE667" s="277" t="str">
        <f t="shared" ref="AE667" si="472">+IF(O668&gt;O667,"SUPERADA",IF(O668=O667,"EQUILIBRADA",IF(O668&lt;O667,"PARA MEJORAR")))</f>
        <v>PARA MEJORAR</v>
      </c>
      <c r="AF667" s="277" t="str">
        <f>IF(COUNTIF(AE667:AE674,"PARA MEJORAR")&gt;=1,"PARA MEJORAR","BIEN")</f>
        <v>PARA MEJORAR</v>
      </c>
      <c r="AG667" s="278"/>
      <c r="AH667" s="278"/>
      <c r="AI667" s="1401"/>
      <c r="AJ667" s="42"/>
      <c r="AK667" s="247"/>
      <c r="AL667" s="247"/>
      <c r="AM667" s="247"/>
      <c r="AN667" s="247"/>
      <c r="AO667" s="43"/>
    </row>
    <row r="668" spans="1:41" ht="39.950000000000003" customHeight="1" thickBot="1" x14ac:dyDescent="0.25">
      <c r="A668" s="302"/>
      <c r="B668" s="311"/>
      <c r="C668" s="959"/>
      <c r="D668" s="962"/>
      <c r="E668" s="343"/>
      <c r="F668" s="965"/>
      <c r="G668" s="968"/>
      <c r="H668" s="352"/>
      <c r="I668" s="951"/>
      <c r="J668" s="951"/>
      <c r="K668" s="954"/>
      <c r="L668" s="973"/>
      <c r="M668" s="357"/>
      <c r="N668" s="147" t="s">
        <v>53</v>
      </c>
      <c r="O668" s="24">
        <v>0</v>
      </c>
      <c r="P668" s="25">
        <v>0</v>
      </c>
      <c r="Q668" s="25">
        <v>0</v>
      </c>
      <c r="R668" s="56">
        <v>0</v>
      </c>
      <c r="S668" s="124">
        <f>SUM(O668:O668)*M667</f>
        <v>0</v>
      </c>
      <c r="T668" s="125">
        <f>SUM(P668:P668)*M667</f>
        <v>0</v>
      </c>
      <c r="U668" s="125">
        <f>SUM(Q668:Q668)*M667</f>
        <v>0</v>
      </c>
      <c r="V668" s="125">
        <f>SUM(R668:R668)*M667</f>
        <v>0</v>
      </c>
      <c r="W668" s="140">
        <f t="shared" si="451"/>
        <v>0</v>
      </c>
      <c r="X668" s="295"/>
      <c r="Y668" s="297"/>
      <c r="Z668" s="299"/>
      <c r="AA668" s="292"/>
      <c r="AB668" s="292"/>
      <c r="AC668" s="929"/>
      <c r="AD668" s="978"/>
      <c r="AE668" s="279"/>
      <c r="AF668" s="278"/>
      <c r="AG668" s="278"/>
      <c r="AH668" s="278"/>
      <c r="AI668" s="1401"/>
      <c r="AJ668" s="42"/>
      <c r="AK668" s="247"/>
      <c r="AL668" s="247"/>
      <c r="AM668" s="247"/>
      <c r="AN668" s="247"/>
      <c r="AO668" s="43"/>
    </row>
    <row r="669" spans="1:41" ht="39.950000000000003" customHeight="1" x14ac:dyDescent="0.2">
      <c r="A669" s="302"/>
      <c r="B669" s="311"/>
      <c r="C669" s="959"/>
      <c r="D669" s="962"/>
      <c r="E669" s="343"/>
      <c r="F669" s="965"/>
      <c r="G669" s="968"/>
      <c r="H669" s="352"/>
      <c r="I669" s="951"/>
      <c r="J669" s="951"/>
      <c r="K669" s="954"/>
      <c r="L669" s="970" t="s">
        <v>343</v>
      </c>
      <c r="M669" s="356">
        <v>0.25</v>
      </c>
      <c r="N669" s="44" t="s">
        <v>49</v>
      </c>
      <c r="O669" s="90">
        <v>0</v>
      </c>
      <c r="P669" s="66">
        <v>1</v>
      </c>
      <c r="Q669" s="66">
        <v>1</v>
      </c>
      <c r="R669" s="67">
        <v>1</v>
      </c>
      <c r="S669" s="127">
        <f>SUM(O669:O669)*M669</f>
        <v>0</v>
      </c>
      <c r="T669" s="128">
        <f>SUM(P669:P669)*M669</f>
        <v>0.25</v>
      </c>
      <c r="U669" s="128">
        <f>SUM(Q669:Q669)*M669</f>
        <v>0.25</v>
      </c>
      <c r="V669" s="128">
        <f>SUM(R669:R669)*M669</f>
        <v>0.25</v>
      </c>
      <c r="W669" s="141">
        <f t="shared" si="451"/>
        <v>0.25</v>
      </c>
      <c r="X669" s="295"/>
      <c r="Y669" s="297"/>
      <c r="Z669" s="299"/>
      <c r="AA669" s="292"/>
      <c r="AB669" s="292"/>
      <c r="AC669" s="929"/>
      <c r="AD669" s="978"/>
      <c r="AE669" s="277" t="str">
        <f t="shared" ref="AE669" si="473">+IF(O670&gt;O669,"SUPERADA",IF(O670=O669,"EQUILIBRADA",IF(O670&lt;O669,"PARA MEJORAR")))</f>
        <v>EQUILIBRADA</v>
      </c>
      <c r="AF669" s="278"/>
      <c r="AG669" s="278"/>
      <c r="AH669" s="278"/>
      <c r="AI669" s="1401"/>
      <c r="AJ669" s="42"/>
      <c r="AK669" s="247"/>
      <c r="AL669" s="247"/>
      <c r="AM669" s="247"/>
      <c r="AN669" s="247"/>
      <c r="AO669" s="43"/>
    </row>
    <row r="670" spans="1:41" ht="39.950000000000003" customHeight="1" thickBot="1" x14ac:dyDescent="0.25">
      <c r="A670" s="302"/>
      <c r="B670" s="311"/>
      <c r="C670" s="959"/>
      <c r="D670" s="962"/>
      <c r="E670" s="343"/>
      <c r="F670" s="965"/>
      <c r="G670" s="968"/>
      <c r="H670" s="352"/>
      <c r="I670" s="951"/>
      <c r="J670" s="951"/>
      <c r="K670" s="954"/>
      <c r="L670" s="973"/>
      <c r="M670" s="357"/>
      <c r="N670" s="147" t="s">
        <v>53</v>
      </c>
      <c r="O670" s="24">
        <v>0</v>
      </c>
      <c r="P670" s="25">
        <v>0</v>
      </c>
      <c r="Q670" s="25">
        <v>0</v>
      </c>
      <c r="R670" s="56">
        <v>0</v>
      </c>
      <c r="S670" s="124">
        <f>SUM(O670:O670)*M669</f>
        <v>0</v>
      </c>
      <c r="T670" s="125">
        <f>SUM(P670:P670)*M669</f>
        <v>0</v>
      </c>
      <c r="U670" s="125">
        <f>SUM(Q670:Q670)*M669</f>
        <v>0</v>
      </c>
      <c r="V670" s="125">
        <f>SUM(R670:R670)*M669</f>
        <v>0</v>
      </c>
      <c r="W670" s="140">
        <f t="shared" si="451"/>
        <v>0</v>
      </c>
      <c r="X670" s="295"/>
      <c r="Y670" s="297"/>
      <c r="Z670" s="299"/>
      <c r="AA670" s="292"/>
      <c r="AB670" s="292"/>
      <c r="AC670" s="929"/>
      <c r="AD670" s="978"/>
      <c r="AE670" s="279"/>
      <c r="AF670" s="278"/>
      <c r="AG670" s="278"/>
      <c r="AH670" s="278"/>
      <c r="AI670" s="1401"/>
      <c r="AJ670" s="42"/>
      <c r="AK670" s="247"/>
      <c r="AL670" s="247"/>
      <c r="AM670" s="247"/>
      <c r="AN670" s="247"/>
      <c r="AO670" s="43"/>
    </row>
    <row r="671" spans="1:41" ht="39.950000000000003" customHeight="1" x14ac:dyDescent="0.2">
      <c r="A671" s="302"/>
      <c r="B671" s="311"/>
      <c r="C671" s="959"/>
      <c r="D671" s="962"/>
      <c r="E671" s="343"/>
      <c r="F671" s="965"/>
      <c r="G671" s="968"/>
      <c r="H671" s="352"/>
      <c r="I671" s="951"/>
      <c r="J671" s="951"/>
      <c r="K671" s="954"/>
      <c r="L671" s="970" t="s">
        <v>344</v>
      </c>
      <c r="M671" s="356">
        <v>0.25</v>
      </c>
      <c r="N671" s="44" t="s">
        <v>49</v>
      </c>
      <c r="O671" s="90">
        <v>0</v>
      </c>
      <c r="P671" s="66">
        <v>0</v>
      </c>
      <c r="Q671" s="66">
        <v>1</v>
      </c>
      <c r="R671" s="67">
        <v>1</v>
      </c>
      <c r="S671" s="127">
        <f>SUM(O671:O671)*M671</f>
        <v>0</v>
      </c>
      <c r="T671" s="128">
        <f>SUM(P671:P671)*M671</f>
        <v>0</v>
      </c>
      <c r="U671" s="128">
        <f>SUM(Q671:Q671)*M671</f>
        <v>0.25</v>
      </c>
      <c r="V671" s="128">
        <f>SUM(R671:R671)*M671</f>
        <v>0.25</v>
      </c>
      <c r="W671" s="141">
        <f t="shared" si="451"/>
        <v>0.25</v>
      </c>
      <c r="X671" s="295"/>
      <c r="Y671" s="297"/>
      <c r="Z671" s="299"/>
      <c r="AA671" s="292"/>
      <c r="AB671" s="292"/>
      <c r="AC671" s="929"/>
      <c r="AD671" s="978"/>
      <c r="AE671" s="277" t="str">
        <f t="shared" ref="AE671" si="474">+IF(O672&gt;O671,"SUPERADA",IF(O672=O671,"EQUILIBRADA",IF(O672&lt;O671,"PARA MEJORAR")))</f>
        <v>EQUILIBRADA</v>
      </c>
      <c r="AF671" s="278"/>
      <c r="AG671" s="278"/>
      <c r="AH671" s="278"/>
      <c r="AI671" s="1401"/>
      <c r="AJ671" s="42"/>
      <c r="AK671" s="247"/>
      <c r="AL671" s="247"/>
      <c r="AM671" s="247"/>
      <c r="AN671" s="247"/>
      <c r="AO671" s="43"/>
    </row>
    <row r="672" spans="1:41" ht="39.950000000000003" customHeight="1" thickBot="1" x14ac:dyDescent="0.25">
      <c r="A672" s="302"/>
      <c r="B672" s="311"/>
      <c r="C672" s="959"/>
      <c r="D672" s="962"/>
      <c r="E672" s="343"/>
      <c r="F672" s="965"/>
      <c r="G672" s="968"/>
      <c r="H672" s="352"/>
      <c r="I672" s="951"/>
      <c r="J672" s="951"/>
      <c r="K672" s="954"/>
      <c r="L672" s="973"/>
      <c r="M672" s="357"/>
      <c r="N672" s="147" t="s">
        <v>53</v>
      </c>
      <c r="O672" s="24">
        <v>0</v>
      </c>
      <c r="P672" s="25">
        <v>0</v>
      </c>
      <c r="Q672" s="25">
        <v>0</v>
      </c>
      <c r="R672" s="56">
        <v>0</v>
      </c>
      <c r="S672" s="124">
        <f>SUM(O672:O672)*M671</f>
        <v>0</v>
      </c>
      <c r="T672" s="125">
        <f>SUM(P672:P672)*M671</f>
        <v>0</v>
      </c>
      <c r="U672" s="125">
        <f>SUM(Q672:Q672)*M671</f>
        <v>0</v>
      </c>
      <c r="V672" s="125">
        <f>SUM(R672:R672)*M671</f>
        <v>0</v>
      </c>
      <c r="W672" s="140">
        <f t="shared" si="451"/>
        <v>0</v>
      </c>
      <c r="X672" s="295"/>
      <c r="Y672" s="297"/>
      <c r="Z672" s="299"/>
      <c r="AA672" s="292"/>
      <c r="AB672" s="292"/>
      <c r="AC672" s="929"/>
      <c r="AD672" s="978"/>
      <c r="AE672" s="279"/>
      <c r="AF672" s="278"/>
      <c r="AG672" s="278"/>
      <c r="AH672" s="278"/>
      <c r="AI672" s="1401"/>
      <c r="AJ672" s="42"/>
      <c r="AK672" s="247"/>
      <c r="AL672" s="247"/>
      <c r="AM672" s="247"/>
      <c r="AN672" s="247"/>
      <c r="AO672" s="43"/>
    </row>
    <row r="673" spans="1:41" ht="39.950000000000003" customHeight="1" x14ac:dyDescent="0.2">
      <c r="A673" s="302"/>
      <c r="B673" s="311"/>
      <c r="C673" s="959"/>
      <c r="D673" s="962"/>
      <c r="E673" s="343"/>
      <c r="F673" s="965"/>
      <c r="G673" s="968"/>
      <c r="H673" s="352"/>
      <c r="I673" s="951"/>
      <c r="J673" s="951"/>
      <c r="K673" s="954"/>
      <c r="L673" s="970" t="s">
        <v>345</v>
      </c>
      <c r="M673" s="356">
        <v>0.25</v>
      </c>
      <c r="N673" s="44" t="s">
        <v>49</v>
      </c>
      <c r="O673" s="90">
        <v>0</v>
      </c>
      <c r="P673" s="66">
        <v>0</v>
      </c>
      <c r="Q673" s="66">
        <v>0</v>
      </c>
      <c r="R673" s="67">
        <v>1</v>
      </c>
      <c r="S673" s="127">
        <f>SUM(O673:O673)*M673</f>
        <v>0</v>
      </c>
      <c r="T673" s="128">
        <f>SUM(P673:P673)*M673</f>
        <v>0</v>
      </c>
      <c r="U673" s="128">
        <f>SUM(Q673:Q673)*M673</f>
        <v>0</v>
      </c>
      <c r="V673" s="128">
        <f>SUM(R673:R673)*M673</f>
        <v>0.25</v>
      </c>
      <c r="W673" s="141">
        <f t="shared" si="451"/>
        <v>0.25</v>
      </c>
      <c r="X673" s="295"/>
      <c r="Y673" s="297"/>
      <c r="Z673" s="299"/>
      <c r="AA673" s="292"/>
      <c r="AB673" s="292"/>
      <c r="AC673" s="929"/>
      <c r="AD673" s="978"/>
      <c r="AE673" s="277" t="str">
        <f t="shared" ref="AE673" si="475">+IF(O674&gt;O673,"SUPERADA",IF(O674=O673,"EQUILIBRADA",IF(O674&lt;O673,"PARA MEJORAR")))</f>
        <v>EQUILIBRADA</v>
      </c>
      <c r="AF673" s="278"/>
      <c r="AG673" s="278"/>
      <c r="AH673" s="278"/>
      <c r="AI673" s="1401"/>
      <c r="AJ673" s="42"/>
      <c r="AK673" s="247"/>
      <c r="AL673" s="247"/>
      <c r="AM673" s="247"/>
      <c r="AN673" s="247"/>
      <c r="AO673" s="43"/>
    </row>
    <row r="674" spans="1:41" ht="39.950000000000003" customHeight="1" thickBot="1" x14ac:dyDescent="0.25">
      <c r="A674" s="302"/>
      <c r="B674" s="311"/>
      <c r="C674" s="959"/>
      <c r="D674" s="962"/>
      <c r="E674" s="343"/>
      <c r="F674" s="965"/>
      <c r="G674" s="969"/>
      <c r="H674" s="353"/>
      <c r="I674" s="952"/>
      <c r="J674" s="952"/>
      <c r="K674" s="955"/>
      <c r="L674" s="971"/>
      <c r="M674" s="949"/>
      <c r="N674" s="154" t="s">
        <v>53</v>
      </c>
      <c r="O674" s="46">
        <v>0</v>
      </c>
      <c r="P674" s="47">
        <v>0</v>
      </c>
      <c r="Q674" s="47">
        <v>0</v>
      </c>
      <c r="R674" s="59">
        <v>0</v>
      </c>
      <c r="S674" s="130">
        <f>SUM(O674:O674)*M673</f>
        <v>0</v>
      </c>
      <c r="T674" s="131">
        <f>SUM(P674:P674)*M673</f>
        <v>0</v>
      </c>
      <c r="U674" s="131">
        <f>SUM(Q674:Q674)*M673</f>
        <v>0</v>
      </c>
      <c r="V674" s="131">
        <f>SUM(R674:R674)*M673</f>
        <v>0</v>
      </c>
      <c r="W674" s="142">
        <f t="shared" si="451"/>
        <v>0</v>
      </c>
      <c r="X674" s="461"/>
      <c r="Y674" s="300"/>
      <c r="Z674" s="462"/>
      <c r="AA674" s="293"/>
      <c r="AB674" s="293"/>
      <c r="AC674" s="929"/>
      <c r="AD674" s="978"/>
      <c r="AE674" s="279"/>
      <c r="AF674" s="278"/>
      <c r="AG674" s="278"/>
      <c r="AH674" s="278"/>
      <c r="AI674" s="1401"/>
      <c r="AJ674" s="42"/>
      <c r="AK674" s="247"/>
      <c r="AL674" s="247"/>
      <c r="AM674" s="247"/>
      <c r="AN674" s="247"/>
      <c r="AO674" s="43"/>
    </row>
    <row r="675" spans="1:41" ht="39.950000000000003" customHeight="1" x14ac:dyDescent="0.2">
      <c r="A675" s="302"/>
      <c r="B675" s="311"/>
      <c r="C675" s="959"/>
      <c r="D675" s="962"/>
      <c r="E675" s="343"/>
      <c r="F675" s="965"/>
      <c r="G675" s="348" t="s">
        <v>346</v>
      </c>
      <c r="H675" s="351">
        <v>97</v>
      </c>
      <c r="I675" s="950" t="s">
        <v>347</v>
      </c>
      <c r="J675" s="974" t="s">
        <v>956</v>
      </c>
      <c r="K675" s="953">
        <v>0</v>
      </c>
      <c r="L675" s="972" t="s">
        <v>348</v>
      </c>
      <c r="M675" s="957">
        <v>0.5</v>
      </c>
      <c r="N675" s="14" t="s">
        <v>49</v>
      </c>
      <c r="O675" s="15">
        <v>0</v>
      </c>
      <c r="P675" s="16">
        <v>0</v>
      </c>
      <c r="Q675" s="16">
        <v>1</v>
      </c>
      <c r="R675" s="18">
        <v>1</v>
      </c>
      <c r="S675" s="133">
        <f>SUM(O675:O675)*M675</f>
        <v>0</v>
      </c>
      <c r="T675" s="134">
        <f>SUM(P675:P675)*M675</f>
        <v>0</v>
      </c>
      <c r="U675" s="134">
        <f>SUM(Q675:Q675)*M675</f>
        <v>0.5</v>
      </c>
      <c r="V675" s="134">
        <f>SUM(R675:R675)*M675</f>
        <v>0.5</v>
      </c>
      <c r="W675" s="139">
        <f t="shared" si="451"/>
        <v>0.5</v>
      </c>
      <c r="X675" s="334">
        <f>+S676+S678</f>
        <v>0</v>
      </c>
      <c r="Y675" s="313">
        <f>+T676+T678</f>
        <v>0</v>
      </c>
      <c r="Z675" s="315">
        <f>+U676+U678</f>
        <v>0</v>
      </c>
      <c r="AA675" s="317">
        <f>+V676+V678</f>
        <v>0</v>
      </c>
      <c r="AB675" s="317">
        <f>+W676+W678</f>
        <v>0</v>
      </c>
      <c r="AC675" s="929"/>
      <c r="AD675" s="978"/>
      <c r="AE675" s="277" t="str">
        <f t="shared" ref="AE675" si="476">+IF(O676&gt;O675,"SUPERADA",IF(O676=O675,"EQUILIBRADA",IF(O676&lt;O675,"PARA MEJORAR")))</f>
        <v>EQUILIBRADA</v>
      </c>
      <c r="AF675" s="277" t="str">
        <f>IF(COUNTIF(AE675:AE678,"PARA MEJORAR")&gt;=1,"PARA MEJORAR","BIEN")</f>
        <v>BIEN</v>
      </c>
      <c r="AG675" s="278"/>
      <c r="AH675" s="278"/>
      <c r="AI675" s="1401"/>
      <c r="AJ675" s="42"/>
      <c r="AK675" s="247"/>
      <c r="AL675" s="247"/>
      <c r="AM675" s="247"/>
      <c r="AN675" s="247"/>
      <c r="AO675" s="43"/>
    </row>
    <row r="676" spans="1:41" ht="39.950000000000003" customHeight="1" thickBot="1" x14ac:dyDescent="0.25">
      <c r="A676" s="302"/>
      <c r="B676" s="311"/>
      <c r="C676" s="959"/>
      <c r="D676" s="962"/>
      <c r="E676" s="343"/>
      <c r="F676" s="965"/>
      <c r="G676" s="349"/>
      <c r="H676" s="352"/>
      <c r="I676" s="951"/>
      <c r="J676" s="975"/>
      <c r="K676" s="954"/>
      <c r="L676" s="973"/>
      <c r="M676" s="357"/>
      <c r="N676" s="147" t="s">
        <v>53</v>
      </c>
      <c r="O676" s="24">
        <v>0</v>
      </c>
      <c r="P676" s="25">
        <v>0</v>
      </c>
      <c r="Q676" s="25">
        <v>0</v>
      </c>
      <c r="R676" s="56">
        <v>0</v>
      </c>
      <c r="S676" s="124">
        <f>SUM(O676:O676)*M675</f>
        <v>0</v>
      </c>
      <c r="T676" s="125">
        <f>SUM(P676:P676)*M675</f>
        <v>0</v>
      </c>
      <c r="U676" s="125">
        <f>SUM(Q676:Q676)*M675</f>
        <v>0</v>
      </c>
      <c r="V676" s="125">
        <f>SUM(R676:R676)*M675</f>
        <v>0</v>
      </c>
      <c r="W676" s="140">
        <f t="shared" si="451"/>
        <v>0</v>
      </c>
      <c r="X676" s="335"/>
      <c r="Y676" s="314"/>
      <c r="Z676" s="316"/>
      <c r="AA676" s="318"/>
      <c r="AB676" s="318"/>
      <c r="AC676" s="929"/>
      <c r="AD676" s="978"/>
      <c r="AE676" s="279"/>
      <c r="AF676" s="278"/>
      <c r="AG676" s="278"/>
      <c r="AH676" s="278"/>
      <c r="AI676" s="1401"/>
      <c r="AJ676" s="42"/>
      <c r="AK676" s="247"/>
      <c r="AL676" s="247"/>
      <c r="AM676" s="247"/>
      <c r="AN676" s="247"/>
      <c r="AO676" s="43"/>
    </row>
    <row r="677" spans="1:41" ht="39.950000000000003" customHeight="1" x14ac:dyDescent="0.2">
      <c r="A677" s="302"/>
      <c r="B677" s="311"/>
      <c r="C677" s="959"/>
      <c r="D677" s="962"/>
      <c r="E677" s="343"/>
      <c r="F677" s="965"/>
      <c r="G677" s="349"/>
      <c r="H677" s="352"/>
      <c r="I677" s="951"/>
      <c r="J677" s="975"/>
      <c r="K677" s="954"/>
      <c r="L677" s="970" t="s">
        <v>349</v>
      </c>
      <c r="M677" s="356">
        <v>0.5</v>
      </c>
      <c r="N677" s="44" t="s">
        <v>49</v>
      </c>
      <c r="O677" s="90">
        <v>0</v>
      </c>
      <c r="P677" s="66">
        <v>0</v>
      </c>
      <c r="Q677" s="66">
        <v>0</v>
      </c>
      <c r="R677" s="67">
        <v>1</v>
      </c>
      <c r="S677" s="127">
        <f>SUM(O677:O677)*M677</f>
        <v>0</v>
      </c>
      <c r="T677" s="128">
        <f>SUM(P677:P677)*M677</f>
        <v>0</v>
      </c>
      <c r="U677" s="128">
        <f>SUM(Q677:Q677)*M677</f>
        <v>0</v>
      </c>
      <c r="V677" s="128">
        <f>SUM(R677:R677)*M677</f>
        <v>0.5</v>
      </c>
      <c r="W677" s="141">
        <f t="shared" si="451"/>
        <v>0.5</v>
      </c>
      <c r="X677" s="335"/>
      <c r="Y677" s="314"/>
      <c r="Z677" s="316"/>
      <c r="AA677" s="318"/>
      <c r="AB677" s="318"/>
      <c r="AC677" s="929"/>
      <c r="AD677" s="978"/>
      <c r="AE677" s="277" t="str">
        <f t="shared" ref="AE677" si="477">+IF(O678&gt;O677,"SUPERADA",IF(O678=O677,"EQUILIBRADA",IF(O678&lt;O677,"PARA MEJORAR")))</f>
        <v>EQUILIBRADA</v>
      </c>
      <c r="AF677" s="278"/>
      <c r="AG677" s="278"/>
      <c r="AH677" s="278"/>
      <c r="AI677" s="1401"/>
      <c r="AJ677" s="42"/>
      <c r="AK677" s="247"/>
      <c r="AL677" s="247"/>
      <c r="AM677" s="247"/>
      <c r="AN677" s="247"/>
      <c r="AO677" s="43"/>
    </row>
    <row r="678" spans="1:41" ht="39.950000000000003" customHeight="1" thickBot="1" x14ac:dyDescent="0.25">
      <c r="A678" s="302"/>
      <c r="B678" s="311"/>
      <c r="C678" s="959"/>
      <c r="D678" s="962"/>
      <c r="E678" s="343"/>
      <c r="F678" s="965"/>
      <c r="G678" s="350"/>
      <c r="H678" s="353"/>
      <c r="I678" s="952"/>
      <c r="J678" s="976"/>
      <c r="K678" s="955"/>
      <c r="L678" s="971"/>
      <c r="M678" s="949"/>
      <c r="N678" s="154" t="s">
        <v>53</v>
      </c>
      <c r="O678" s="46">
        <v>0</v>
      </c>
      <c r="P678" s="47">
        <v>0</v>
      </c>
      <c r="Q678" s="47">
        <v>0</v>
      </c>
      <c r="R678" s="59">
        <v>0</v>
      </c>
      <c r="S678" s="130">
        <f>SUM(O678:O678)*M677</f>
        <v>0</v>
      </c>
      <c r="T678" s="131">
        <f>SUM(P678:P678)*M677</f>
        <v>0</v>
      </c>
      <c r="U678" s="131">
        <f>SUM(Q678:Q678)*M677</f>
        <v>0</v>
      </c>
      <c r="V678" s="131">
        <f>SUM(R678:R678)*M677</f>
        <v>0</v>
      </c>
      <c r="W678" s="142">
        <f t="shared" si="451"/>
        <v>0</v>
      </c>
      <c r="X678" s="335"/>
      <c r="Y678" s="314"/>
      <c r="Z678" s="316"/>
      <c r="AA678" s="318"/>
      <c r="AB678" s="319"/>
      <c r="AC678" s="929"/>
      <c r="AD678" s="978"/>
      <c r="AE678" s="279"/>
      <c r="AF678" s="279"/>
      <c r="AG678" s="278"/>
      <c r="AH678" s="278"/>
      <c r="AI678" s="1401"/>
      <c r="AJ678" s="42"/>
      <c r="AK678" s="247"/>
      <c r="AL678" s="247"/>
      <c r="AM678" s="247"/>
      <c r="AN678" s="247"/>
      <c r="AO678" s="43"/>
    </row>
    <row r="679" spans="1:41" ht="39.950000000000003" customHeight="1" x14ac:dyDescent="0.2">
      <c r="A679" s="302"/>
      <c r="B679" s="311"/>
      <c r="C679" s="959"/>
      <c r="D679" s="962"/>
      <c r="E679" s="343"/>
      <c r="F679" s="965"/>
      <c r="G679" s="348" t="s">
        <v>350</v>
      </c>
      <c r="H679" s="351">
        <v>98</v>
      </c>
      <c r="I679" s="950" t="s">
        <v>936</v>
      </c>
      <c r="J679" s="974" t="s">
        <v>351</v>
      </c>
      <c r="K679" s="953">
        <v>0</v>
      </c>
      <c r="L679" s="956" t="s">
        <v>352</v>
      </c>
      <c r="M679" s="957">
        <v>0.2</v>
      </c>
      <c r="N679" s="14" t="s">
        <v>49</v>
      </c>
      <c r="O679" s="15">
        <v>1</v>
      </c>
      <c r="P679" s="16">
        <v>1</v>
      </c>
      <c r="Q679" s="16">
        <v>1</v>
      </c>
      <c r="R679" s="18">
        <v>1</v>
      </c>
      <c r="S679" s="133">
        <f>SUM(O679:O679)*M679</f>
        <v>0.2</v>
      </c>
      <c r="T679" s="134">
        <f>SUM(P679:P679)*M679</f>
        <v>0.2</v>
      </c>
      <c r="U679" s="134">
        <f>SUM(Q679:Q679)*M679</f>
        <v>0.2</v>
      </c>
      <c r="V679" s="134">
        <f>SUM(R679:R679)*M679</f>
        <v>0.2</v>
      </c>
      <c r="W679" s="139">
        <f t="shared" si="451"/>
        <v>0.2</v>
      </c>
      <c r="X679" s="294">
        <f>S680+S682+S684</f>
        <v>0</v>
      </c>
      <c r="Y679" s="296">
        <f t="shared" ref="Y679" si="478">T680+T682+T684</f>
        <v>0</v>
      </c>
      <c r="Z679" s="298">
        <f t="shared" ref="Z679" si="479">U680+U682+U684</f>
        <v>0</v>
      </c>
      <c r="AA679" s="291">
        <f t="shared" ref="AA679" si="480">V680+V682+V684</f>
        <v>0</v>
      </c>
      <c r="AB679" s="292">
        <f>W680+W682+W684</f>
        <v>0</v>
      </c>
      <c r="AC679" s="929"/>
      <c r="AD679" s="978"/>
      <c r="AE679" s="277" t="str">
        <f t="shared" ref="AE679" si="481">+IF(O680&gt;O679,"SUPERADA",IF(O680=O679,"EQUILIBRADA",IF(O680&lt;O679,"PARA MEJORAR")))</f>
        <v>PARA MEJORAR</v>
      </c>
      <c r="AF679" s="277" t="str">
        <f>IF(COUNTIF(AE679:AE684,"PARA MEJORAR")&gt;=1,"PARA MEJORAR","BIEN")</f>
        <v>PARA MEJORAR</v>
      </c>
      <c r="AG679" s="278"/>
      <c r="AH679" s="278"/>
      <c r="AI679" s="1401"/>
      <c r="AJ679" s="42"/>
      <c r="AK679" s="247"/>
      <c r="AL679" s="247"/>
      <c r="AM679" s="247"/>
      <c r="AN679" s="247"/>
      <c r="AO679" s="43"/>
    </row>
    <row r="680" spans="1:41" ht="39.950000000000003" customHeight="1" thickBot="1" x14ac:dyDescent="0.25">
      <c r="A680" s="302"/>
      <c r="B680" s="311"/>
      <c r="C680" s="959"/>
      <c r="D680" s="962"/>
      <c r="E680" s="343"/>
      <c r="F680" s="965"/>
      <c r="G680" s="349"/>
      <c r="H680" s="352"/>
      <c r="I680" s="951"/>
      <c r="J680" s="975"/>
      <c r="K680" s="954"/>
      <c r="L680" s="355"/>
      <c r="M680" s="357"/>
      <c r="N680" s="147" t="s">
        <v>53</v>
      </c>
      <c r="O680" s="24">
        <v>0</v>
      </c>
      <c r="P680" s="25">
        <v>0</v>
      </c>
      <c r="Q680" s="25">
        <v>0</v>
      </c>
      <c r="R680" s="56">
        <v>0</v>
      </c>
      <c r="S680" s="124">
        <f>SUM(O680:O680)*M679</f>
        <v>0</v>
      </c>
      <c r="T680" s="125">
        <f>SUM(P680:P680)*M679</f>
        <v>0</v>
      </c>
      <c r="U680" s="125">
        <f>SUM(Q680:Q680)*M679</f>
        <v>0</v>
      </c>
      <c r="V680" s="125">
        <f>SUM(R680:R680)*M679</f>
        <v>0</v>
      </c>
      <c r="W680" s="140">
        <f t="shared" si="451"/>
        <v>0</v>
      </c>
      <c r="X680" s="295"/>
      <c r="Y680" s="297"/>
      <c r="Z680" s="299"/>
      <c r="AA680" s="292"/>
      <c r="AB680" s="292"/>
      <c r="AC680" s="929"/>
      <c r="AD680" s="978"/>
      <c r="AE680" s="279"/>
      <c r="AF680" s="278"/>
      <c r="AG680" s="278"/>
      <c r="AH680" s="278"/>
      <c r="AI680" s="1401"/>
      <c r="AJ680" s="42"/>
      <c r="AK680" s="247"/>
      <c r="AL680" s="247"/>
      <c r="AM680" s="247"/>
      <c r="AN680" s="247"/>
      <c r="AO680" s="43"/>
    </row>
    <row r="681" spans="1:41" ht="39.950000000000003" customHeight="1" x14ac:dyDescent="0.2">
      <c r="A681" s="302"/>
      <c r="B681" s="311"/>
      <c r="C681" s="959"/>
      <c r="D681" s="962"/>
      <c r="E681" s="343"/>
      <c r="F681" s="965"/>
      <c r="G681" s="349"/>
      <c r="H681" s="352"/>
      <c r="I681" s="951"/>
      <c r="J681" s="975"/>
      <c r="K681" s="954"/>
      <c r="L681" s="354" t="s">
        <v>353</v>
      </c>
      <c r="M681" s="356">
        <v>0.3</v>
      </c>
      <c r="N681" s="44" t="s">
        <v>49</v>
      </c>
      <c r="O681" s="90">
        <v>0</v>
      </c>
      <c r="P681" s="66">
        <v>0.2</v>
      </c>
      <c r="Q681" s="66">
        <v>1</v>
      </c>
      <c r="R681" s="67">
        <v>1</v>
      </c>
      <c r="S681" s="127">
        <f>SUM(O681:O681)*M681</f>
        <v>0</v>
      </c>
      <c r="T681" s="128">
        <f>SUM(P681:P681)*M681</f>
        <v>0.06</v>
      </c>
      <c r="U681" s="128">
        <f>SUM(Q681:Q681)*M681</f>
        <v>0.3</v>
      </c>
      <c r="V681" s="128">
        <f>SUM(R681:R681)*M681</f>
        <v>0.3</v>
      </c>
      <c r="W681" s="141">
        <f>MAX(S681:V681)</f>
        <v>0.3</v>
      </c>
      <c r="X681" s="295"/>
      <c r="Y681" s="297"/>
      <c r="Z681" s="299"/>
      <c r="AA681" s="292"/>
      <c r="AB681" s="292"/>
      <c r="AC681" s="929"/>
      <c r="AD681" s="978"/>
      <c r="AE681" s="277" t="str">
        <f t="shared" ref="AE681" si="482">+IF(O682&gt;O681,"SUPERADA",IF(O682=O681,"EQUILIBRADA",IF(O682&lt;O681,"PARA MEJORAR")))</f>
        <v>EQUILIBRADA</v>
      </c>
      <c r="AF681" s="278"/>
      <c r="AG681" s="278"/>
      <c r="AH681" s="278"/>
      <c r="AI681" s="1401"/>
      <c r="AJ681" s="42"/>
      <c r="AK681" s="247"/>
      <c r="AL681" s="247"/>
      <c r="AM681" s="247"/>
      <c r="AN681" s="247"/>
      <c r="AO681" s="43"/>
    </row>
    <row r="682" spans="1:41" ht="39.950000000000003" customHeight="1" thickBot="1" x14ac:dyDescent="0.25">
      <c r="A682" s="302"/>
      <c r="B682" s="311"/>
      <c r="C682" s="959"/>
      <c r="D682" s="962"/>
      <c r="E682" s="343"/>
      <c r="F682" s="965"/>
      <c r="G682" s="349"/>
      <c r="H682" s="352"/>
      <c r="I682" s="951"/>
      <c r="J682" s="975"/>
      <c r="K682" s="954"/>
      <c r="L682" s="355"/>
      <c r="M682" s="357"/>
      <c r="N682" s="147" t="s">
        <v>53</v>
      </c>
      <c r="O682" s="24">
        <v>0</v>
      </c>
      <c r="P682" s="25">
        <v>0</v>
      </c>
      <c r="Q682" s="25">
        <v>0</v>
      </c>
      <c r="R682" s="56">
        <v>0</v>
      </c>
      <c r="S682" s="124">
        <f>SUM(O682:O682)*M681</f>
        <v>0</v>
      </c>
      <c r="T682" s="125">
        <f>SUM(P682:P682)*M681</f>
        <v>0</v>
      </c>
      <c r="U682" s="125">
        <f>SUM(Q682:Q682)*M681</f>
        <v>0</v>
      </c>
      <c r="V682" s="125">
        <f>SUM(R682:R682)*M681</f>
        <v>0</v>
      </c>
      <c r="W682" s="140">
        <f>MAX(S682:V682)</f>
        <v>0</v>
      </c>
      <c r="X682" s="295"/>
      <c r="Y682" s="297"/>
      <c r="Z682" s="299"/>
      <c r="AA682" s="292"/>
      <c r="AB682" s="292"/>
      <c r="AC682" s="929"/>
      <c r="AD682" s="978"/>
      <c r="AE682" s="279"/>
      <c r="AF682" s="278"/>
      <c r="AG682" s="278"/>
      <c r="AH682" s="278"/>
      <c r="AI682" s="1401"/>
      <c r="AJ682" s="42"/>
      <c r="AK682" s="247"/>
      <c r="AL682" s="247"/>
      <c r="AM682" s="247"/>
      <c r="AN682" s="247"/>
      <c r="AO682" s="43"/>
    </row>
    <row r="683" spans="1:41" ht="39.950000000000003" customHeight="1" x14ac:dyDescent="0.2">
      <c r="A683" s="302"/>
      <c r="B683" s="311"/>
      <c r="C683" s="959"/>
      <c r="D683" s="962"/>
      <c r="E683" s="343"/>
      <c r="F683" s="965"/>
      <c r="G683" s="349"/>
      <c r="H683" s="352"/>
      <c r="I683" s="951"/>
      <c r="J683" s="975"/>
      <c r="K683" s="954"/>
      <c r="L683" s="354" t="s">
        <v>354</v>
      </c>
      <c r="M683" s="356">
        <v>0.5</v>
      </c>
      <c r="N683" s="44" t="s">
        <v>49</v>
      </c>
      <c r="O683" s="90">
        <v>0</v>
      </c>
      <c r="P683" s="66">
        <v>0</v>
      </c>
      <c r="Q683" s="66">
        <v>0.2</v>
      </c>
      <c r="R683" s="67">
        <v>1</v>
      </c>
      <c r="S683" s="127">
        <f>SUM(O683:O683)*M683</f>
        <v>0</v>
      </c>
      <c r="T683" s="128">
        <f>SUM(P683:P683)*M683</f>
        <v>0</v>
      </c>
      <c r="U683" s="128">
        <f>SUM(Q683:Q683)*M683</f>
        <v>0.1</v>
      </c>
      <c r="V683" s="128">
        <f>SUM(R683:R683)*M683</f>
        <v>0.5</v>
      </c>
      <c r="W683" s="141">
        <f t="shared" ref="W683:W684" si="483">MAX(S683:V683)</f>
        <v>0.5</v>
      </c>
      <c r="X683" s="295"/>
      <c r="Y683" s="297"/>
      <c r="Z683" s="299"/>
      <c r="AA683" s="292"/>
      <c r="AB683" s="292"/>
      <c r="AC683" s="929"/>
      <c r="AD683" s="978"/>
      <c r="AE683" s="277" t="str">
        <f t="shared" ref="AE683" si="484">+IF(O684&gt;O683,"SUPERADA",IF(O684=O683,"EQUILIBRADA",IF(O684&lt;O683,"PARA MEJORAR")))</f>
        <v>EQUILIBRADA</v>
      </c>
      <c r="AF683" s="278"/>
      <c r="AG683" s="278"/>
      <c r="AH683" s="278"/>
      <c r="AI683" s="1401"/>
      <c r="AJ683" s="42"/>
      <c r="AK683" s="247"/>
      <c r="AL683" s="247"/>
      <c r="AM683" s="247"/>
      <c r="AN683" s="247"/>
      <c r="AO683" s="43"/>
    </row>
    <row r="684" spans="1:41" ht="39.950000000000003" customHeight="1" thickBot="1" x14ac:dyDescent="0.25">
      <c r="A684" s="302"/>
      <c r="B684" s="311"/>
      <c r="C684" s="959"/>
      <c r="D684" s="962"/>
      <c r="E684" s="343"/>
      <c r="F684" s="965"/>
      <c r="G684" s="350"/>
      <c r="H684" s="353"/>
      <c r="I684" s="952"/>
      <c r="J684" s="976"/>
      <c r="K684" s="955"/>
      <c r="L684" s="948"/>
      <c r="M684" s="949"/>
      <c r="N684" s="154" t="s">
        <v>53</v>
      </c>
      <c r="O684" s="46">
        <v>0</v>
      </c>
      <c r="P684" s="47">
        <v>0</v>
      </c>
      <c r="Q684" s="47">
        <v>0</v>
      </c>
      <c r="R684" s="59">
        <v>0</v>
      </c>
      <c r="S684" s="124">
        <f>SUM(O684:O684)*M683</f>
        <v>0</v>
      </c>
      <c r="T684" s="125">
        <f>SUM(P684:P684)*M683</f>
        <v>0</v>
      </c>
      <c r="U684" s="125">
        <f>SUM(Q684:Q684)*M683</f>
        <v>0</v>
      </c>
      <c r="V684" s="125">
        <f>SUM(R684:R684)*M683</f>
        <v>0</v>
      </c>
      <c r="W684" s="140">
        <f t="shared" si="483"/>
        <v>0</v>
      </c>
      <c r="X684" s="295"/>
      <c r="Y684" s="297"/>
      <c r="Z684" s="299"/>
      <c r="AA684" s="292"/>
      <c r="AB684" s="293"/>
      <c r="AC684" s="929"/>
      <c r="AD684" s="978"/>
      <c r="AE684" s="279"/>
      <c r="AF684" s="278"/>
      <c r="AG684" s="278"/>
      <c r="AH684" s="278"/>
      <c r="AI684" s="1401"/>
      <c r="AJ684" s="42"/>
      <c r="AK684" s="247"/>
      <c r="AL684" s="247"/>
      <c r="AM684" s="247"/>
      <c r="AN684" s="247"/>
      <c r="AO684" s="43"/>
    </row>
    <row r="685" spans="1:41" ht="39.950000000000003" customHeight="1" x14ac:dyDescent="0.2">
      <c r="A685" s="302"/>
      <c r="B685" s="311"/>
      <c r="C685" s="958">
        <v>50</v>
      </c>
      <c r="D685" s="961" t="s">
        <v>355</v>
      </c>
      <c r="E685" s="342">
        <v>57</v>
      </c>
      <c r="F685" s="964" t="s">
        <v>356</v>
      </c>
      <c r="G685" s="967" t="s">
        <v>357</v>
      </c>
      <c r="H685" s="351">
        <v>99</v>
      </c>
      <c r="I685" s="950" t="s">
        <v>358</v>
      </c>
      <c r="J685" s="950" t="s">
        <v>359</v>
      </c>
      <c r="K685" s="953">
        <v>0</v>
      </c>
      <c r="L685" s="956" t="s">
        <v>360</v>
      </c>
      <c r="M685" s="957">
        <v>0.125</v>
      </c>
      <c r="N685" s="14" t="s">
        <v>49</v>
      </c>
      <c r="O685" s="15">
        <v>1</v>
      </c>
      <c r="P685" s="16">
        <v>1</v>
      </c>
      <c r="Q685" s="16">
        <v>1</v>
      </c>
      <c r="R685" s="18">
        <v>1</v>
      </c>
      <c r="S685" s="133">
        <f>SUM(O685:O685)*M685</f>
        <v>0.125</v>
      </c>
      <c r="T685" s="134">
        <f>SUM(P685:P685)*M685</f>
        <v>0.125</v>
      </c>
      <c r="U685" s="134">
        <f>SUM(Q685:Q685)*M685</f>
        <v>0.125</v>
      </c>
      <c r="V685" s="134">
        <f>SUM(R685:R685)*M685</f>
        <v>0.125</v>
      </c>
      <c r="W685" s="139">
        <f t="shared" si="451"/>
        <v>0.125</v>
      </c>
      <c r="X685" s="294">
        <f>+S686+S688+S690+S692</f>
        <v>0</v>
      </c>
      <c r="Y685" s="296">
        <f>+T686+T688+T690+T692</f>
        <v>0</v>
      </c>
      <c r="Z685" s="298">
        <f>+U686+U688+U690+U692</f>
        <v>0</v>
      </c>
      <c r="AA685" s="291">
        <f>+V686+V688+V690+V692</f>
        <v>0</v>
      </c>
      <c r="AB685" s="292">
        <f>+W686+W688+W690+W692</f>
        <v>0</v>
      </c>
      <c r="AC685" s="929"/>
      <c r="AD685" s="978"/>
      <c r="AE685" s="277" t="str">
        <f t="shared" ref="AE685" si="485">+IF(O686&gt;O685,"SUPERADA",IF(O686=O685,"EQUILIBRADA",IF(O686&lt;O685,"PARA MEJORAR")))</f>
        <v>PARA MEJORAR</v>
      </c>
      <c r="AF685" s="277" t="str">
        <f>IF(COUNTIF(AE685:AE692,"PARA MEJORAR")&gt;=1,"PARA MEJORAR","BIEN")</f>
        <v>PARA MEJORAR</v>
      </c>
      <c r="AG685" s="277" t="str">
        <f>IF(COUNTIF(AF685:AF692,"PARA MEJORAR")&gt;=1,"PARA MEJORAR","BIEN")</f>
        <v>PARA MEJORAR</v>
      </c>
      <c r="AH685" s="278"/>
      <c r="AI685" s="1401"/>
      <c r="AJ685" s="87"/>
      <c r="AK685" s="88"/>
      <c r="AL685" s="88"/>
      <c r="AM685" s="88"/>
      <c r="AN685" s="88"/>
      <c r="AO685" s="89"/>
    </row>
    <row r="686" spans="1:41" ht="39.950000000000003" customHeight="1" thickBot="1" x14ac:dyDescent="0.25">
      <c r="A686" s="302"/>
      <c r="B686" s="311"/>
      <c r="C686" s="959"/>
      <c r="D686" s="962"/>
      <c r="E686" s="343"/>
      <c r="F686" s="965"/>
      <c r="G686" s="968"/>
      <c r="H686" s="352"/>
      <c r="I686" s="951"/>
      <c r="J686" s="951"/>
      <c r="K686" s="954"/>
      <c r="L686" s="355"/>
      <c r="M686" s="357"/>
      <c r="N686" s="147" t="s">
        <v>53</v>
      </c>
      <c r="O686" s="24">
        <v>0</v>
      </c>
      <c r="P686" s="25">
        <v>0</v>
      </c>
      <c r="Q686" s="25">
        <v>0</v>
      </c>
      <c r="R686" s="56">
        <v>0</v>
      </c>
      <c r="S686" s="124">
        <f>SUM(O686:O686)*M685</f>
        <v>0</v>
      </c>
      <c r="T686" s="125">
        <f>SUM(P686:P686)*M685</f>
        <v>0</v>
      </c>
      <c r="U686" s="125">
        <f>SUM(Q686:Q686)*M685</f>
        <v>0</v>
      </c>
      <c r="V686" s="125">
        <f>SUM(R686:R686)*M685</f>
        <v>0</v>
      </c>
      <c r="W686" s="140">
        <f t="shared" si="451"/>
        <v>0</v>
      </c>
      <c r="X686" s="295"/>
      <c r="Y686" s="297"/>
      <c r="Z686" s="299"/>
      <c r="AA686" s="292"/>
      <c r="AB686" s="292"/>
      <c r="AC686" s="929"/>
      <c r="AD686" s="978"/>
      <c r="AE686" s="279"/>
      <c r="AF686" s="278"/>
      <c r="AG686" s="278"/>
      <c r="AH686" s="278"/>
      <c r="AI686" s="1401"/>
      <c r="AJ686" s="42"/>
      <c r="AK686" s="247"/>
      <c r="AL686" s="247"/>
      <c r="AM686" s="247"/>
      <c r="AN686" s="247"/>
      <c r="AO686" s="43"/>
    </row>
    <row r="687" spans="1:41" ht="39.950000000000003" customHeight="1" x14ac:dyDescent="0.2">
      <c r="A687" s="302"/>
      <c r="B687" s="311"/>
      <c r="C687" s="959"/>
      <c r="D687" s="962"/>
      <c r="E687" s="343"/>
      <c r="F687" s="965"/>
      <c r="G687" s="968"/>
      <c r="H687" s="352"/>
      <c r="I687" s="951"/>
      <c r="J687" s="951"/>
      <c r="K687" s="954"/>
      <c r="L687" s="354" t="s">
        <v>361</v>
      </c>
      <c r="M687" s="356">
        <v>0.375</v>
      </c>
      <c r="N687" s="44" t="s">
        <v>49</v>
      </c>
      <c r="O687" s="90">
        <v>0</v>
      </c>
      <c r="P687" s="66">
        <v>1</v>
      </c>
      <c r="Q687" s="66">
        <v>1</v>
      </c>
      <c r="R687" s="67">
        <v>1</v>
      </c>
      <c r="S687" s="127">
        <f>SUM(O687:O687)*M687</f>
        <v>0</v>
      </c>
      <c r="T687" s="128">
        <f>SUM(P687:P687)*M687</f>
        <v>0.375</v>
      </c>
      <c r="U687" s="128">
        <f>SUM(Q687:Q687)*M687</f>
        <v>0.375</v>
      </c>
      <c r="V687" s="128">
        <f>SUM(R687:R687)*M687</f>
        <v>0.375</v>
      </c>
      <c r="W687" s="141">
        <f t="shared" si="451"/>
        <v>0.375</v>
      </c>
      <c r="X687" s="295"/>
      <c r="Y687" s="297"/>
      <c r="Z687" s="299"/>
      <c r="AA687" s="292"/>
      <c r="AB687" s="292"/>
      <c r="AC687" s="929"/>
      <c r="AD687" s="978"/>
      <c r="AE687" s="277" t="str">
        <f t="shared" ref="AE687" si="486">+IF(O688&gt;O687,"SUPERADA",IF(O688=O687,"EQUILIBRADA",IF(O688&lt;O687,"PARA MEJORAR")))</f>
        <v>EQUILIBRADA</v>
      </c>
      <c r="AF687" s="278"/>
      <c r="AG687" s="278"/>
      <c r="AH687" s="278"/>
      <c r="AI687" s="1401"/>
      <c r="AJ687" s="42"/>
      <c r="AK687" s="247"/>
      <c r="AL687" s="247"/>
      <c r="AM687" s="247"/>
      <c r="AN687" s="247"/>
      <c r="AO687" s="43"/>
    </row>
    <row r="688" spans="1:41" ht="39.950000000000003" customHeight="1" thickBot="1" x14ac:dyDescent="0.25">
      <c r="A688" s="302"/>
      <c r="B688" s="311"/>
      <c r="C688" s="959"/>
      <c r="D688" s="962"/>
      <c r="E688" s="343"/>
      <c r="F688" s="965"/>
      <c r="G688" s="968"/>
      <c r="H688" s="352"/>
      <c r="I688" s="951"/>
      <c r="J688" s="951"/>
      <c r="K688" s="954"/>
      <c r="L688" s="355"/>
      <c r="M688" s="357"/>
      <c r="N688" s="147" t="s">
        <v>53</v>
      </c>
      <c r="O688" s="24">
        <v>0</v>
      </c>
      <c r="P688" s="25">
        <v>0</v>
      </c>
      <c r="Q688" s="25">
        <v>0</v>
      </c>
      <c r="R688" s="56">
        <v>0</v>
      </c>
      <c r="S688" s="124">
        <f>SUM(O688:O688)*M687</f>
        <v>0</v>
      </c>
      <c r="T688" s="125">
        <f>SUM(P688:P688)*M687</f>
        <v>0</v>
      </c>
      <c r="U688" s="125">
        <f>SUM(Q688:Q688)*M687</f>
        <v>0</v>
      </c>
      <c r="V688" s="125">
        <f>SUM(R688:R688)*M687</f>
        <v>0</v>
      </c>
      <c r="W688" s="140">
        <f t="shared" si="451"/>
        <v>0</v>
      </c>
      <c r="X688" s="295"/>
      <c r="Y688" s="297"/>
      <c r="Z688" s="299"/>
      <c r="AA688" s="292"/>
      <c r="AB688" s="292"/>
      <c r="AC688" s="929"/>
      <c r="AD688" s="978"/>
      <c r="AE688" s="279"/>
      <c r="AF688" s="278"/>
      <c r="AG688" s="278"/>
      <c r="AH688" s="278"/>
      <c r="AI688" s="1401"/>
      <c r="AJ688" s="42"/>
      <c r="AK688" s="247"/>
      <c r="AL688" s="247"/>
      <c r="AM688" s="247"/>
      <c r="AN688" s="247"/>
      <c r="AO688" s="43"/>
    </row>
    <row r="689" spans="1:41" ht="39.950000000000003" customHeight="1" x14ac:dyDescent="0.2">
      <c r="A689" s="302"/>
      <c r="B689" s="311"/>
      <c r="C689" s="959"/>
      <c r="D689" s="962"/>
      <c r="E689" s="343"/>
      <c r="F689" s="965"/>
      <c r="G689" s="968"/>
      <c r="H689" s="352"/>
      <c r="I689" s="951"/>
      <c r="J689" s="951"/>
      <c r="K689" s="954"/>
      <c r="L689" s="354" t="s">
        <v>362</v>
      </c>
      <c r="M689" s="356">
        <v>0.25</v>
      </c>
      <c r="N689" s="44" t="s">
        <v>49</v>
      </c>
      <c r="O689" s="90">
        <v>0</v>
      </c>
      <c r="P689" s="66">
        <v>0</v>
      </c>
      <c r="Q689" s="66">
        <v>1</v>
      </c>
      <c r="R689" s="67">
        <v>1</v>
      </c>
      <c r="S689" s="127">
        <f>SUM(O689:O689)*M689</f>
        <v>0</v>
      </c>
      <c r="T689" s="128">
        <f>SUM(P689:P689)*M689</f>
        <v>0</v>
      </c>
      <c r="U689" s="128">
        <f>SUM(Q689:Q689)*M689</f>
        <v>0.25</v>
      </c>
      <c r="V689" s="128">
        <f>SUM(R689:R689)*M689</f>
        <v>0.25</v>
      </c>
      <c r="W689" s="141">
        <f t="shared" si="451"/>
        <v>0.25</v>
      </c>
      <c r="X689" s="295"/>
      <c r="Y689" s="297"/>
      <c r="Z689" s="299"/>
      <c r="AA689" s="292"/>
      <c r="AB689" s="292"/>
      <c r="AC689" s="929"/>
      <c r="AD689" s="978"/>
      <c r="AE689" s="277" t="str">
        <f t="shared" ref="AE689" si="487">+IF(O690&gt;O689,"SUPERADA",IF(O690=O689,"EQUILIBRADA",IF(O690&lt;O689,"PARA MEJORAR")))</f>
        <v>EQUILIBRADA</v>
      </c>
      <c r="AF689" s="278"/>
      <c r="AG689" s="278"/>
      <c r="AH689" s="278"/>
      <c r="AI689" s="1401"/>
      <c r="AJ689" s="42"/>
      <c r="AK689" s="247"/>
      <c r="AL689" s="247"/>
      <c r="AM689" s="247"/>
      <c r="AN689" s="247"/>
      <c r="AO689" s="43"/>
    </row>
    <row r="690" spans="1:41" ht="39.950000000000003" customHeight="1" thickBot="1" x14ac:dyDescent="0.25">
      <c r="A690" s="302"/>
      <c r="B690" s="311"/>
      <c r="C690" s="959"/>
      <c r="D690" s="962"/>
      <c r="E690" s="343"/>
      <c r="F690" s="965"/>
      <c r="G690" s="968"/>
      <c r="H690" s="352"/>
      <c r="I690" s="951"/>
      <c r="J690" s="951"/>
      <c r="K690" s="954"/>
      <c r="L690" s="355"/>
      <c r="M690" s="357"/>
      <c r="N690" s="147" t="s">
        <v>53</v>
      </c>
      <c r="O690" s="24">
        <v>0</v>
      </c>
      <c r="P690" s="25">
        <v>0</v>
      </c>
      <c r="Q690" s="25">
        <v>0</v>
      </c>
      <c r="R690" s="56">
        <v>0</v>
      </c>
      <c r="S690" s="124">
        <f>SUM(O690:O690)*M689</f>
        <v>0</v>
      </c>
      <c r="T690" s="125">
        <f>SUM(P690:P690)*M689</f>
        <v>0</v>
      </c>
      <c r="U690" s="125">
        <f>SUM(Q690:Q690)*M689</f>
        <v>0</v>
      </c>
      <c r="V690" s="125">
        <f>SUM(R690:R690)*M689</f>
        <v>0</v>
      </c>
      <c r="W690" s="140">
        <f t="shared" si="451"/>
        <v>0</v>
      </c>
      <c r="X690" s="295"/>
      <c r="Y690" s="297"/>
      <c r="Z690" s="299"/>
      <c r="AA690" s="292"/>
      <c r="AB690" s="292"/>
      <c r="AC690" s="929"/>
      <c r="AD690" s="978"/>
      <c r="AE690" s="279"/>
      <c r="AF690" s="278"/>
      <c r="AG690" s="278"/>
      <c r="AH690" s="278"/>
      <c r="AI690" s="1401"/>
      <c r="AJ690" s="42"/>
      <c r="AK690" s="247"/>
      <c r="AL690" s="247"/>
      <c r="AM690" s="247"/>
      <c r="AN690" s="247"/>
      <c r="AO690" s="43"/>
    </row>
    <row r="691" spans="1:41" ht="39.950000000000003" customHeight="1" x14ac:dyDescent="0.2">
      <c r="A691" s="302"/>
      <c r="B691" s="311"/>
      <c r="C691" s="959"/>
      <c r="D691" s="962"/>
      <c r="E691" s="343"/>
      <c r="F691" s="965"/>
      <c r="G691" s="968"/>
      <c r="H691" s="352"/>
      <c r="I691" s="951"/>
      <c r="J691" s="951"/>
      <c r="K691" s="954"/>
      <c r="L691" s="354" t="s">
        <v>363</v>
      </c>
      <c r="M691" s="356">
        <v>0.25</v>
      </c>
      <c r="N691" s="44" t="s">
        <v>49</v>
      </c>
      <c r="O691" s="90">
        <v>0</v>
      </c>
      <c r="P691" s="66">
        <v>0</v>
      </c>
      <c r="Q691" s="66">
        <v>0</v>
      </c>
      <c r="R691" s="67">
        <v>1</v>
      </c>
      <c r="S691" s="127">
        <f>SUM(O691:O691)*M691</f>
        <v>0</v>
      </c>
      <c r="T691" s="128">
        <f>SUM(P691:P691)*M691</f>
        <v>0</v>
      </c>
      <c r="U691" s="128">
        <f>SUM(Q691:Q691)*M691</f>
        <v>0</v>
      </c>
      <c r="V691" s="128">
        <f>SUM(R691:R691)*M691</f>
        <v>0.25</v>
      </c>
      <c r="W691" s="141">
        <f t="shared" si="451"/>
        <v>0.25</v>
      </c>
      <c r="X691" s="295"/>
      <c r="Y691" s="297"/>
      <c r="Z691" s="299"/>
      <c r="AA691" s="292"/>
      <c r="AB691" s="292"/>
      <c r="AC691" s="929"/>
      <c r="AD691" s="978"/>
      <c r="AE691" s="277" t="str">
        <f t="shared" ref="AE691" si="488">+IF(O692&gt;O691,"SUPERADA",IF(O692=O691,"EQUILIBRADA",IF(O692&lt;O691,"PARA MEJORAR")))</f>
        <v>EQUILIBRADA</v>
      </c>
      <c r="AF691" s="278"/>
      <c r="AG691" s="278"/>
      <c r="AH691" s="278"/>
      <c r="AI691" s="1401"/>
      <c r="AJ691" s="42"/>
      <c r="AK691" s="247"/>
      <c r="AL691" s="247"/>
      <c r="AM691" s="247"/>
      <c r="AN691" s="247"/>
      <c r="AO691" s="43"/>
    </row>
    <row r="692" spans="1:41" ht="39.950000000000003" customHeight="1" thickBot="1" x14ac:dyDescent="0.25">
      <c r="A692" s="302"/>
      <c r="B692" s="311"/>
      <c r="C692" s="960"/>
      <c r="D692" s="963"/>
      <c r="E692" s="344"/>
      <c r="F692" s="966"/>
      <c r="G692" s="969"/>
      <c r="H692" s="353"/>
      <c r="I692" s="952"/>
      <c r="J692" s="952"/>
      <c r="K692" s="955"/>
      <c r="L692" s="948"/>
      <c r="M692" s="949"/>
      <c r="N692" s="154" t="s">
        <v>53</v>
      </c>
      <c r="O692" s="46">
        <v>0</v>
      </c>
      <c r="P692" s="47">
        <v>0</v>
      </c>
      <c r="Q692" s="47">
        <v>0</v>
      </c>
      <c r="R692" s="59">
        <v>0</v>
      </c>
      <c r="S692" s="130">
        <f>SUM(O692:O692)*M691</f>
        <v>0</v>
      </c>
      <c r="T692" s="131">
        <f>SUM(P692:P692)*M691</f>
        <v>0</v>
      </c>
      <c r="U692" s="131">
        <f>SUM(Q692:Q692)*M691</f>
        <v>0</v>
      </c>
      <c r="V692" s="131">
        <f>SUM(R692:R692)*M691</f>
        <v>0</v>
      </c>
      <c r="W692" s="132">
        <f t="shared" si="451"/>
        <v>0</v>
      </c>
      <c r="X692" s="461"/>
      <c r="Y692" s="300"/>
      <c r="Z692" s="462"/>
      <c r="AA692" s="293"/>
      <c r="AB692" s="293"/>
      <c r="AC692" s="930"/>
      <c r="AD692" s="979"/>
      <c r="AE692" s="279"/>
      <c r="AF692" s="278"/>
      <c r="AG692" s="278"/>
      <c r="AH692" s="278"/>
      <c r="AI692" s="1401"/>
      <c r="AJ692" s="42"/>
      <c r="AK692" s="247"/>
      <c r="AL692" s="247"/>
      <c r="AM692" s="247"/>
      <c r="AN692" s="247"/>
      <c r="AO692" s="43"/>
    </row>
    <row r="693" spans="1:41" ht="39.950000000000003" customHeight="1" x14ac:dyDescent="0.2">
      <c r="A693" s="302"/>
      <c r="B693" s="311"/>
      <c r="C693" s="336"/>
      <c r="D693" s="339"/>
      <c r="E693" s="342"/>
      <c r="F693" s="345"/>
      <c r="G693" s="348" t="s">
        <v>944</v>
      </c>
      <c r="H693" s="351">
        <v>100</v>
      </c>
      <c r="I693" s="322" t="s">
        <v>220</v>
      </c>
      <c r="J693" s="325" t="s">
        <v>962</v>
      </c>
      <c r="K693" s="328">
        <v>0</v>
      </c>
      <c r="L693" s="331" t="s">
        <v>703</v>
      </c>
      <c r="M693" s="333">
        <v>0.6</v>
      </c>
      <c r="N693" s="14" t="s">
        <v>49</v>
      </c>
      <c r="O693" s="15">
        <v>0</v>
      </c>
      <c r="P693" s="16">
        <v>0</v>
      </c>
      <c r="Q693" s="16">
        <v>0.3</v>
      </c>
      <c r="R693" s="18">
        <v>1</v>
      </c>
      <c r="S693" s="144">
        <f>SUM(O693:O693)*M693</f>
        <v>0</v>
      </c>
      <c r="T693" s="145">
        <f>SUM(P693:P693)*M693</f>
        <v>0</v>
      </c>
      <c r="U693" s="145">
        <f>SUM(Q693:Q693)*M693</f>
        <v>0.18</v>
      </c>
      <c r="V693" s="145">
        <f>SUM(R693:R693)*M693</f>
        <v>0.6</v>
      </c>
      <c r="W693" s="205">
        <f t="shared" ref="W693:W696" si="489">MAX(S693:V693)</f>
        <v>0.6</v>
      </c>
      <c r="X693" s="334">
        <f>+S694+S696</f>
        <v>0</v>
      </c>
      <c r="Y693" s="313">
        <f>+T694+T696</f>
        <v>0</v>
      </c>
      <c r="Z693" s="315">
        <f>+U694+U696</f>
        <v>0</v>
      </c>
      <c r="AA693" s="317">
        <f>+V694+V696</f>
        <v>0</v>
      </c>
      <c r="AB693" s="317">
        <f>+W694+W696</f>
        <v>0</v>
      </c>
      <c r="AC693" s="228"/>
      <c r="AD693" s="320" t="s">
        <v>940</v>
      </c>
      <c r="AE693" s="277" t="str">
        <f t="shared" ref="AE693" si="490">+IF(O694&gt;O693,"SUPERADA",IF(O694=O693,"EQUILIBRADA",IF(O694&lt;O693,"PARA MEJORAR")))</f>
        <v>EQUILIBRADA</v>
      </c>
      <c r="AF693" s="277" t="str">
        <f>IF(COUNTIF(AE693:AE696,"PARA MEJORAR")&gt;=1,"PARA MEJORAR","BIEN")</f>
        <v>BIEN</v>
      </c>
      <c r="AG693" s="304" t="str">
        <f>IF(COUNTIF(AF693:AF696,"PARA MEJORAR")&gt;=1,"PARA MEJORAR","BIEN")</f>
        <v>BIEN</v>
      </c>
      <c r="AH693" s="278"/>
      <c r="AI693" s="1401"/>
      <c r="AJ693" s="206"/>
      <c r="AK693" s="207"/>
      <c r="AL693" s="207"/>
      <c r="AM693" s="207"/>
      <c r="AN693" s="207"/>
      <c r="AO693" s="208"/>
    </row>
    <row r="694" spans="1:41" ht="39.950000000000003" customHeight="1" thickBot="1" x14ac:dyDescent="0.25">
      <c r="A694" s="302"/>
      <c r="B694" s="311"/>
      <c r="C694" s="337"/>
      <c r="D694" s="340"/>
      <c r="E694" s="343"/>
      <c r="F694" s="346"/>
      <c r="G694" s="349"/>
      <c r="H694" s="352"/>
      <c r="I694" s="323"/>
      <c r="J694" s="326"/>
      <c r="K694" s="329"/>
      <c r="L694" s="332"/>
      <c r="M694" s="308"/>
      <c r="N694" s="147" t="s">
        <v>53</v>
      </c>
      <c r="O694" s="24">
        <v>0</v>
      </c>
      <c r="P694" s="25">
        <v>0</v>
      </c>
      <c r="Q694" s="25">
        <v>0</v>
      </c>
      <c r="R694" s="56">
        <v>0</v>
      </c>
      <c r="S694" s="148">
        <f>SUM(O694:O694)*M693</f>
        <v>0</v>
      </c>
      <c r="T694" s="149">
        <f>SUM(P694:P694)*M693</f>
        <v>0</v>
      </c>
      <c r="U694" s="149">
        <f>SUM(Q694:Q694)*M693</f>
        <v>0</v>
      </c>
      <c r="V694" s="149">
        <f>SUM(R694:R694)*M693</f>
        <v>0</v>
      </c>
      <c r="W694" s="150">
        <f t="shared" si="489"/>
        <v>0</v>
      </c>
      <c r="X694" s="335"/>
      <c r="Y694" s="314"/>
      <c r="Z694" s="316"/>
      <c r="AA694" s="318"/>
      <c r="AB694" s="318"/>
      <c r="AC694" s="228"/>
      <c r="AD694" s="321"/>
      <c r="AE694" s="279"/>
      <c r="AF694" s="278"/>
      <c r="AG694" s="305"/>
      <c r="AH694" s="278"/>
      <c r="AI694" s="1401"/>
      <c r="AJ694" s="167"/>
      <c r="AK694" s="245"/>
      <c r="AL694" s="245"/>
      <c r="AM694" s="245"/>
      <c r="AN694" s="245"/>
      <c r="AO694" s="168"/>
    </row>
    <row r="695" spans="1:41" ht="39.950000000000003" customHeight="1" x14ac:dyDescent="0.2">
      <c r="A695" s="302"/>
      <c r="B695" s="311"/>
      <c r="C695" s="337"/>
      <c r="D695" s="340"/>
      <c r="E695" s="343"/>
      <c r="F695" s="346"/>
      <c r="G695" s="349"/>
      <c r="H695" s="352"/>
      <c r="I695" s="323"/>
      <c r="J695" s="326"/>
      <c r="K695" s="329"/>
      <c r="L695" s="306" t="s">
        <v>92</v>
      </c>
      <c r="M695" s="308">
        <v>0.4</v>
      </c>
      <c r="N695" s="44" t="s">
        <v>49</v>
      </c>
      <c r="O695" s="90">
        <v>0</v>
      </c>
      <c r="P695" s="66">
        <v>0</v>
      </c>
      <c r="Q695" s="66">
        <v>0</v>
      </c>
      <c r="R695" s="67">
        <v>1</v>
      </c>
      <c r="S695" s="151">
        <f>SUM(O695:O695)*M695</f>
        <v>0</v>
      </c>
      <c r="T695" s="152">
        <f>SUM(P695:P695)*M695</f>
        <v>0</v>
      </c>
      <c r="U695" s="152">
        <f>SUM(Q695:Q695)*M695</f>
        <v>0</v>
      </c>
      <c r="V695" s="152">
        <f>SUM(R695:R695)*M695</f>
        <v>0.4</v>
      </c>
      <c r="W695" s="153">
        <f t="shared" si="489"/>
        <v>0.4</v>
      </c>
      <c r="X695" s="335"/>
      <c r="Y695" s="314"/>
      <c r="Z695" s="316"/>
      <c r="AA695" s="318"/>
      <c r="AB695" s="318"/>
      <c r="AC695" s="228"/>
      <c r="AD695" s="321"/>
      <c r="AE695" s="277" t="str">
        <f t="shared" ref="AE695" si="491">+IF(O696&gt;O695,"SUPERADA",IF(O696=O695,"EQUILIBRADA",IF(O696&lt;O695,"PARA MEJORAR")))</f>
        <v>EQUILIBRADA</v>
      </c>
      <c r="AF695" s="278"/>
      <c r="AG695" s="305"/>
      <c r="AH695" s="278"/>
      <c r="AI695" s="1401"/>
      <c r="AJ695" s="167"/>
      <c r="AK695" s="245"/>
      <c r="AL695" s="245"/>
      <c r="AM695" s="245"/>
      <c r="AN695" s="245"/>
      <c r="AO695" s="168"/>
    </row>
    <row r="696" spans="1:41" ht="39.950000000000003" customHeight="1" thickBot="1" x14ac:dyDescent="0.25">
      <c r="A696" s="303"/>
      <c r="B696" s="312"/>
      <c r="C696" s="338"/>
      <c r="D696" s="341"/>
      <c r="E696" s="344"/>
      <c r="F696" s="347"/>
      <c r="G696" s="350"/>
      <c r="H696" s="353"/>
      <c r="I696" s="324"/>
      <c r="J696" s="327"/>
      <c r="K696" s="330"/>
      <c r="L696" s="307"/>
      <c r="M696" s="309"/>
      <c r="N696" s="154" t="s">
        <v>53</v>
      </c>
      <c r="O696" s="46">
        <v>0</v>
      </c>
      <c r="P696" s="47">
        <v>0</v>
      </c>
      <c r="Q696" s="47">
        <v>0</v>
      </c>
      <c r="R696" s="59">
        <v>0</v>
      </c>
      <c r="S696" s="161">
        <f>SUM(O696:O696)*M695</f>
        <v>0</v>
      </c>
      <c r="T696" s="162">
        <f>SUM(P696:P696)*M695</f>
        <v>0</v>
      </c>
      <c r="U696" s="162">
        <f>SUM(Q696:Q696)*M695</f>
        <v>0</v>
      </c>
      <c r="V696" s="162">
        <f>SUM(R696:R696)*M695</f>
        <v>0</v>
      </c>
      <c r="W696" s="150">
        <f t="shared" si="489"/>
        <v>0</v>
      </c>
      <c r="X696" s="335"/>
      <c r="Y696" s="314"/>
      <c r="Z696" s="316"/>
      <c r="AA696" s="318"/>
      <c r="AB696" s="319"/>
      <c r="AC696" s="228"/>
      <c r="AD696" s="321"/>
      <c r="AE696" s="279"/>
      <c r="AF696" s="278"/>
      <c r="AG696" s="305"/>
      <c r="AH696" s="279"/>
      <c r="AI696" s="1402"/>
      <c r="AJ696" s="167"/>
      <c r="AK696" s="245"/>
      <c r="AL696" s="245"/>
      <c r="AM696" s="245"/>
      <c r="AN696" s="245"/>
      <c r="AO696" s="168"/>
    </row>
    <row r="697" spans="1:41" ht="39.950000000000003" customHeight="1" x14ac:dyDescent="0.2">
      <c r="A697" s="937" t="s">
        <v>957</v>
      </c>
      <c r="B697" s="938" t="s">
        <v>365</v>
      </c>
      <c r="C697" s="871">
        <v>51</v>
      </c>
      <c r="D697" s="874" t="s">
        <v>366</v>
      </c>
      <c r="E697" s="941">
        <v>58</v>
      </c>
      <c r="F697" s="944" t="s">
        <v>367</v>
      </c>
      <c r="G697" s="851" t="s">
        <v>368</v>
      </c>
      <c r="H697" s="931">
        <v>101</v>
      </c>
      <c r="I697" s="836" t="s">
        <v>369</v>
      </c>
      <c r="J697" s="836" t="s">
        <v>370</v>
      </c>
      <c r="K697" s="811">
        <v>0</v>
      </c>
      <c r="L697" s="934" t="s">
        <v>693</v>
      </c>
      <c r="M697" s="816">
        <v>0.15</v>
      </c>
      <c r="N697" s="14" t="s">
        <v>49</v>
      </c>
      <c r="O697" s="15">
        <v>0.8</v>
      </c>
      <c r="P697" s="16">
        <v>1</v>
      </c>
      <c r="Q697" s="16">
        <v>1</v>
      </c>
      <c r="R697" s="18">
        <v>1</v>
      </c>
      <c r="S697" s="133">
        <f>SUM(O697:O697)*M697</f>
        <v>0.12</v>
      </c>
      <c r="T697" s="134">
        <f>SUM(P697:P697)*M697</f>
        <v>0.15</v>
      </c>
      <c r="U697" s="134">
        <f>SUM(Q697:Q697)*M697</f>
        <v>0.15</v>
      </c>
      <c r="V697" s="134">
        <f>SUM(R697:R697)*M697</f>
        <v>0.15</v>
      </c>
      <c r="W697" s="139">
        <f t="shared" ref="W697:W762" si="492">MAX(S697:V697)</f>
        <v>0.15</v>
      </c>
      <c r="X697" s="334">
        <f>+S698+S700+S702+S704+S706</f>
        <v>0</v>
      </c>
      <c r="Y697" s="313">
        <f>+T698+T700+T702+T704+T706</f>
        <v>0</v>
      </c>
      <c r="Z697" s="315">
        <f>+U698+U700+U702+U704+U706</f>
        <v>0</v>
      </c>
      <c r="AA697" s="317">
        <f>+V698+V700+V702+V704+V706</f>
        <v>0</v>
      </c>
      <c r="AB697" s="317">
        <f>+W698+W700+W702+W704+W706</f>
        <v>0</v>
      </c>
      <c r="AC697" s="928" t="s">
        <v>371</v>
      </c>
      <c r="AD697" s="894" t="s">
        <v>372</v>
      </c>
      <c r="AE697" s="277" t="str">
        <f t="shared" ref="AE697" si="493">+IF(O698&gt;O697,"SUPERADA",IF(O698=O697,"EQUILIBRADA",IF(O698&lt;O697,"PARA MEJORAR")))</f>
        <v>PARA MEJORAR</v>
      </c>
      <c r="AF697" s="277" t="str">
        <f>IF(COUNTIF(AE697:AE706,"PARA MEJORAR")&gt;=1,"PARA MEJORAR","BIEN")</f>
        <v>PARA MEJORAR</v>
      </c>
      <c r="AG697" s="277" t="str">
        <f>IF(COUNTIF(AF697:AF706,"PARA MEJORAR")&gt;=1,"PARA MEJORAR","BIEN")</f>
        <v>PARA MEJORAR</v>
      </c>
      <c r="AH697" s="277" t="str">
        <f>IF(COUNTIF(AG697:AG830,"PARA MEJORAR")&gt;=1,"PARA MEJORAR","BIEN")</f>
        <v>PARA MEJORAR</v>
      </c>
      <c r="AI697" s="923" t="s">
        <v>373</v>
      </c>
      <c r="AJ697" s="29"/>
      <c r="AK697" s="30"/>
      <c r="AL697" s="30"/>
      <c r="AM697" s="30"/>
      <c r="AN697" s="30"/>
      <c r="AO697" s="31"/>
    </row>
    <row r="698" spans="1:41" ht="39.950000000000003" customHeight="1" thickBot="1" x14ac:dyDescent="0.25">
      <c r="A698" s="843"/>
      <c r="B698" s="939"/>
      <c r="C698" s="872"/>
      <c r="D698" s="875"/>
      <c r="E698" s="942"/>
      <c r="F698" s="945"/>
      <c r="G698" s="869"/>
      <c r="H698" s="932"/>
      <c r="I698" s="837"/>
      <c r="J698" s="837"/>
      <c r="K698" s="812"/>
      <c r="L698" s="927"/>
      <c r="M698" s="799"/>
      <c r="N698" s="147" t="s">
        <v>53</v>
      </c>
      <c r="O698" s="24">
        <v>0</v>
      </c>
      <c r="P698" s="25">
        <v>0</v>
      </c>
      <c r="Q698" s="25">
        <v>0</v>
      </c>
      <c r="R698" s="56">
        <v>0</v>
      </c>
      <c r="S698" s="124">
        <f>SUM(O698:O698)*M697</f>
        <v>0</v>
      </c>
      <c r="T698" s="125">
        <f>SUM(P698:P698)*M697</f>
        <v>0</v>
      </c>
      <c r="U698" s="125">
        <f>SUM(Q698:Q698)*M697</f>
        <v>0</v>
      </c>
      <c r="V698" s="125">
        <f>SUM(R698:R698)*M697</f>
        <v>0</v>
      </c>
      <c r="W698" s="140">
        <f t="shared" si="492"/>
        <v>0</v>
      </c>
      <c r="X698" s="335"/>
      <c r="Y698" s="314"/>
      <c r="Z698" s="316"/>
      <c r="AA698" s="318"/>
      <c r="AB698" s="318"/>
      <c r="AC698" s="929"/>
      <c r="AD698" s="895"/>
      <c r="AE698" s="279"/>
      <c r="AF698" s="278"/>
      <c r="AG698" s="278"/>
      <c r="AH698" s="278"/>
      <c r="AI698" s="924"/>
      <c r="AJ698" s="42"/>
      <c r="AK698" s="247"/>
      <c r="AL698" s="247"/>
      <c r="AM698" s="247"/>
      <c r="AN698" s="247"/>
      <c r="AO698" s="43"/>
    </row>
    <row r="699" spans="1:41" ht="39.950000000000003" customHeight="1" x14ac:dyDescent="0.2">
      <c r="A699" s="843"/>
      <c r="B699" s="939"/>
      <c r="C699" s="872"/>
      <c r="D699" s="875"/>
      <c r="E699" s="942"/>
      <c r="F699" s="945"/>
      <c r="G699" s="869"/>
      <c r="H699" s="932"/>
      <c r="I699" s="837"/>
      <c r="J699" s="837"/>
      <c r="K699" s="812"/>
      <c r="L699" s="926" t="s">
        <v>935</v>
      </c>
      <c r="M699" s="799">
        <v>0.2</v>
      </c>
      <c r="N699" s="44" t="s">
        <v>49</v>
      </c>
      <c r="O699" s="90">
        <v>0.5</v>
      </c>
      <c r="P699" s="66">
        <v>1</v>
      </c>
      <c r="Q699" s="66">
        <v>1</v>
      </c>
      <c r="R699" s="67">
        <v>1</v>
      </c>
      <c r="S699" s="127">
        <f>SUM(O699:O699)*M699</f>
        <v>0.1</v>
      </c>
      <c r="T699" s="128">
        <f>SUM(P699:P699)*M699</f>
        <v>0.2</v>
      </c>
      <c r="U699" s="128">
        <f>SUM(Q699:Q699)*M699</f>
        <v>0.2</v>
      </c>
      <c r="V699" s="128">
        <f>SUM(R699:R699)*M699</f>
        <v>0.2</v>
      </c>
      <c r="W699" s="141">
        <f t="shared" si="492"/>
        <v>0.2</v>
      </c>
      <c r="X699" s="335"/>
      <c r="Y699" s="314"/>
      <c r="Z699" s="316"/>
      <c r="AA699" s="318"/>
      <c r="AB699" s="318"/>
      <c r="AC699" s="929"/>
      <c r="AD699" s="895"/>
      <c r="AE699" s="277" t="str">
        <f t="shared" ref="AE699" si="494">+IF(O700&gt;O699,"SUPERADA",IF(O700=O699,"EQUILIBRADA",IF(O700&lt;O699,"PARA MEJORAR")))</f>
        <v>PARA MEJORAR</v>
      </c>
      <c r="AF699" s="278"/>
      <c r="AG699" s="278"/>
      <c r="AH699" s="278"/>
      <c r="AI699" s="924"/>
      <c r="AJ699" s="42"/>
      <c r="AK699" s="247"/>
      <c r="AL699" s="247"/>
      <c r="AM699" s="247"/>
      <c r="AN699" s="247"/>
      <c r="AO699" s="43"/>
    </row>
    <row r="700" spans="1:41" ht="39.950000000000003" customHeight="1" thickBot="1" x14ac:dyDescent="0.25">
      <c r="A700" s="843"/>
      <c r="B700" s="939"/>
      <c r="C700" s="872"/>
      <c r="D700" s="875"/>
      <c r="E700" s="942"/>
      <c r="F700" s="945"/>
      <c r="G700" s="869"/>
      <c r="H700" s="932"/>
      <c r="I700" s="837"/>
      <c r="J700" s="837"/>
      <c r="K700" s="812"/>
      <c r="L700" s="927"/>
      <c r="M700" s="799"/>
      <c r="N700" s="147" t="s">
        <v>53</v>
      </c>
      <c r="O700" s="24">
        <v>0</v>
      </c>
      <c r="P700" s="25">
        <v>0</v>
      </c>
      <c r="Q700" s="25">
        <v>0</v>
      </c>
      <c r="R700" s="56">
        <v>0</v>
      </c>
      <c r="S700" s="124">
        <f>SUM(O700:O700)*M699</f>
        <v>0</v>
      </c>
      <c r="T700" s="125">
        <f>SUM(P700:P700)*M699</f>
        <v>0</v>
      </c>
      <c r="U700" s="125">
        <f>SUM(Q700:Q700)*M699</f>
        <v>0</v>
      </c>
      <c r="V700" s="125">
        <f>SUM(R700:R700)*M699</f>
        <v>0</v>
      </c>
      <c r="W700" s="140">
        <f t="shared" si="492"/>
        <v>0</v>
      </c>
      <c r="X700" s="335"/>
      <c r="Y700" s="314"/>
      <c r="Z700" s="316"/>
      <c r="AA700" s="318"/>
      <c r="AB700" s="318"/>
      <c r="AC700" s="929"/>
      <c r="AD700" s="895"/>
      <c r="AE700" s="279"/>
      <c r="AF700" s="278"/>
      <c r="AG700" s="278"/>
      <c r="AH700" s="278"/>
      <c r="AI700" s="924"/>
      <c r="AJ700" s="42"/>
      <c r="AK700" s="247"/>
      <c r="AL700" s="247"/>
      <c r="AM700" s="247"/>
      <c r="AN700" s="247"/>
      <c r="AO700" s="43"/>
    </row>
    <row r="701" spans="1:41" ht="39.950000000000003" customHeight="1" x14ac:dyDescent="0.2">
      <c r="A701" s="843"/>
      <c r="B701" s="939"/>
      <c r="C701" s="872"/>
      <c r="D701" s="875"/>
      <c r="E701" s="942"/>
      <c r="F701" s="945"/>
      <c r="G701" s="869"/>
      <c r="H701" s="932"/>
      <c r="I701" s="837"/>
      <c r="J701" s="837"/>
      <c r="K701" s="812"/>
      <c r="L701" s="926" t="s">
        <v>694</v>
      </c>
      <c r="M701" s="799">
        <v>0.1</v>
      </c>
      <c r="N701" s="44" t="s">
        <v>49</v>
      </c>
      <c r="O701" s="90">
        <v>0.5</v>
      </c>
      <c r="P701" s="66">
        <v>1</v>
      </c>
      <c r="Q701" s="66">
        <v>1</v>
      </c>
      <c r="R701" s="67">
        <v>1</v>
      </c>
      <c r="S701" s="127">
        <f>SUM(O701:O701)*M701</f>
        <v>0.05</v>
      </c>
      <c r="T701" s="128">
        <f>SUM(P701:P701)*M701</f>
        <v>0.1</v>
      </c>
      <c r="U701" s="128">
        <f>SUM(Q701:Q701)*M701</f>
        <v>0.1</v>
      </c>
      <c r="V701" s="128">
        <f>SUM(R701:R701)*M701</f>
        <v>0.1</v>
      </c>
      <c r="W701" s="141">
        <f t="shared" si="492"/>
        <v>0.1</v>
      </c>
      <c r="X701" s="335"/>
      <c r="Y701" s="314"/>
      <c r="Z701" s="316"/>
      <c r="AA701" s="318"/>
      <c r="AB701" s="318"/>
      <c r="AC701" s="929"/>
      <c r="AD701" s="895"/>
      <c r="AE701" s="277" t="str">
        <f t="shared" ref="AE701" si="495">+IF(O702&gt;O701,"SUPERADA",IF(O702=O701,"EQUILIBRADA",IF(O702&lt;O701,"PARA MEJORAR")))</f>
        <v>PARA MEJORAR</v>
      </c>
      <c r="AF701" s="278"/>
      <c r="AG701" s="278"/>
      <c r="AH701" s="278"/>
      <c r="AI701" s="924"/>
      <c r="AJ701" s="42"/>
      <c r="AK701" s="247"/>
      <c r="AL701" s="247"/>
      <c r="AM701" s="247"/>
      <c r="AN701" s="247"/>
      <c r="AO701" s="43"/>
    </row>
    <row r="702" spans="1:41" ht="39.950000000000003" customHeight="1" thickBot="1" x14ac:dyDescent="0.25">
      <c r="A702" s="843"/>
      <c r="B702" s="939"/>
      <c r="C702" s="872"/>
      <c r="D702" s="875"/>
      <c r="E702" s="942"/>
      <c r="F702" s="945"/>
      <c r="G702" s="869"/>
      <c r="H702" s="932"/>
      <c r="I702" s="837"/>
      <c r="J702" s="837"/>
      <c r="K702" s="812"/>
      <c r="L702" s="927"/>
      <c r="M702" s="799"/>
      <c r="N702" s="147" t="s">
        <v>53</v>
      </c>
      <c r="O702" s="24">
        <v>0</v>
      </c>
      <c r="P702" s="25">
        <v>0</v>
      </c>
      <c r="Q702" s="25">
        <v>0</v>
      </c>
      <c r="R702" s="56">
        <v>0</v>
      </c>
      <c r="S702" s="124">
        <f>SUM(O702:O702)*M701</f>
        <v>0</v>
      </c>
      <c r="T702" s="125">
        <f>SUM(P702:P702)*M701</f>
        <v>0</v>
      </c>
      <c r="U702" s="125">
        <f>SUM(Q702:Q702)*M701</f>
        <v>0</v>
      </c>
      <c r="V702" s="125">
        <f>SUM(R702:R702)*M701</f>
        <v>0</v>
      </c>
      <c r="W702" s="140">
        <f t="shared" si="492"/>
        <v>0</v>
      </c>
      <c r="X702" s="335"/>
      <c r="Y702" s="314"/>
      <c r="Z702" s="316"/>
      <c r="AA702" s="318"/>
      <c r="AB702" s="318"/>
      <c r="AC702" s="929"/>
      <c r="AD702" s="895"/>
      <c r="AE702" s="279"/>
      <c r="AF702" s="278"/>
      <c r="AG702" s="278"/>
      <c r="AH702" s="278"/>
      <c r="AI702" s="924"/>
      <c r="AJ702" s="42"/>
      <c r="AK702" s="247"/>
      <c r="AL702" s="247"/>
      <c r="AM702" s="247"/>
      <c r="AN702" s="247"/>
      <c r="AO702" s="43"/>
    </row>
    <row r="703" spans="1:41" ht="39.950000000000003" customHeight="1" x14ac:dyDescent="0.2">
      <c r="A703" s="843"/>
      <c r="B703" s="939"/>
      <c r="C703" s="872"/>
      <c r="D703" s="875"/>
      <c r="E703" s="942"/>
      <c r="F703" s="945"/>
      <c r="G703" s="869"/>
      <c r="H703" s="932"/>
      <c r="I703" s="837"/>
      <c r="J703" s="837"/>
      <c r="K703" s="812"/>
      <c r="L703" s="926" t="s">
        <v>695</v>
      </c>
      <c r="M703" s="799">
        <v>0.15</v>
      </c>
      <c r="N703" s="44" t="s">
        <v>49</v>
      </c>
      <c r="O703" s="90">
        <v>0.5</v>
      </c>
      <c r="P703" s="66">
        <v>1</v>
      </c>
      <c r="Q703" s="66">
        <v>1</v>
      </c>
      <c r="R703" s="67">
        <v>1</v>
      </c>
      <c r="S703" s="127">
        <f>SUM(O703:O703)*M703</f>
        <v>7.4999999999999997E-2</v>
      </c>
      <c r="T703" s="128">
        <f>SUM(P703:P703)*M703</f>
        <v>0.15</v>
      </c>
      <c r="U703" s="128">
        <f>SUM(Q703:Q703)*M703</f>
        <v>0.15</v>
      </c>
      <c r="V703" s="128">
        <f>SUM(R703:R703)*M703</f>
        <v>0.15</v>
      </c>
      <c r="W703" s="141">
        <f t="shared" si="492"/>
        <v>0.15</v>
      </c>
      <c r="X703" s="335"/>
      <c r="Y703" s="314"/>
      <c r="Z703" s="316"/>
      <c r="AA703" s="318"/>
      <c r="AB703" s="318"/>
      <c r="AC703" s="929"/>
      <c r="AD703" s="895"/>
      <c r="AE703" s="277" t="str">
        <f t="shared" ref="AE703" si="496">+IF(O704&gt;O703,"SUPERADA",IF(O704=O703,"EQUILIBRADA",IF(O704&lt;O703,"PARA MEJORAR")))</f>
        <v>PARA MEJORAR</v>
      </c>
      <c r="AF703" s="278"/>
      <c r="AG703" s="278"/>
      <c r="AH703" s="278"/>
      <c r="AI703" s="924"/>
      <c r="AJ703" s="42"/>
      <c r="AK703" s="247"/>
      <c r="AL703" s="247"/>
      <c r="AM703" s="247"/>
      <c r="AN703" s="247"/>
      <c r="AO703" s="43"/>
    </row>
    <row r="704" spans="1:41" ht="39.950000000000003" customHeight="1" thickBot="1" x14ac:dyDescent="0.25">
      <c r="A704" s="843"/>
      <c r="B704" s="939"/>
      <c r="C704" s="872"/>
      <c r="D704" s="875"/>
      <c r="E704" s="942"/>
      <c r="F704" s="945"/>
      <c r="G704" s="869"/>
      <c r="H704" s="932"/>
      <c r="I704" s="837"/>
      <c r="J704" s="837"/>
      <c r="K704" s="812"/>
      <c r="L704" s="927"/>
      <c r="M704" s="799"/>
      <c r="N704" s="147" t="s">
        <v>53</v>
      </c>
      <c r="O704" s="24">
        <v>0</v>
      </c>
      <c r="P704" s="25">
        <v>0</v>
      </c>
      <c r="Q704" s="25">
        <v>0</v>
      </c>
      <c r="R704" s="56">
        <v>0</v>
      </c>
      <c r="S704" s="124">
        <f>SUM(O704:O704)*M703</f>
        <v>0</v>
      </c>
      <c r="T704" s="125">
        <f>SUM(P704:P704)*M703</f>
        <v>0</v>
      </c>
      <c r="U704" s="125">
        <f>SUM(Q704:Q704)*M703</f>
        <v>0</v>
      </c>
      <c r="V704" s="125">
        <f>SUM(R704:R704)*M703</f>
        <v>0</v>
      </c>
      <c r="W704" s="140">
        <f t="shared" si="492"/>
        <v>0</v>
      </c>
      <c r="X704" s="335"/>
      <c r="Y704" s="314"/>
      <c r="Z704" s="316"/>
      <c r="AA704" s="318"/>
      <c r="AB704" s="318"/>
      <c r="AC704" s="929"/>
      <c r="AD704" s="895"/>
      <c r="AE704" s="279"/>
      <c r="AF704" s="278"/>
      <c r="AG704" s="278"/>
      <c r="AH704" s="278"/>
      <c r="AI704" s="924"/>
      <c r="AJ704" s="42"/>
      <c r="AK704" s="247"/>
      <c r="AL704" s="247"/>
      <c r="AM704" s="247"/>
      <c r="AN704" s="247"/>
      <c r="AO704" s="43"/>
    </row>
    <row r="705" spans="1:41" ht="39.950000000000003" customHeight="1" x14ac:dyDescent="0.2">
      <c r="A705" s="843"/>
      <c r="B705" s="939"/>
      <c r="C705" s="872"/>
      <c r="D705" s="875"/>
      <c r="E705" s="942"/>
      <c r="F705" s="945"/>
      <c r="G705" s="869"/>
      <c r="H705" s="932"/>
      <c r="I705" s="837"/>
      <c r="J705" s="837"/>
      <c r="K705" s="812"/>
      <c r="L705" s="935" t="s">
        <v>696</v>
      </c>
      <c r="M705" s="799">
        <v>0.4</v>
      </c>
      <c r="N705" s="44" t="s">
        <v>49</v>
      </c>
      <c r="O705" s="90">
        <v>0.1</v>
      </c>
      <c r="P705" s="66">
        <v>0.3</v>
      </c>
      <c r="Q705" s="66">
        <v>0.6</v>
      </c>
      <c r="R705" s="67">
        <v>1</v>
      </c>
      <c r="S705" s="127">
        <f>SUM(O705:O705)*M705</f>
        <v>4.0000000000000008E-2</v>
      </c>
      <c r="T705" s="128">
        <f>SUM(P705:P705)*M705</f>
        <v>0.12</v>
      </c>
      <c r="U705" s="128">
        <f>SUM(Q705:Q705)*M705</f>
        <v>0.24</v>
      </c>
      <c r="V705" s="128">
        <f>SUM(R705:R705)*M705</f>
        <v>0.4</v>
      </c>
      <c r="W705" s="141">
        <f t="shared" si="492"/>
        <v>0.4</v>
      </c>
      <c r="X705" s="335"/>
      <c r="Y705" s="314"/>
      <c r="Z705" s="316"/>
      <c r="AA705" s="318"/>
      <c r="AB705" s="318"/>
      <c r="AC705" s="929"/>
      <c r="AD705" s="895"/>
      <c r="AE705" s="277" t="str">
        <f t="shared" ref="AE705" si="497">+IF(O706&gt;O705,"SUPERADA",IF(O706=O705,"EQUILIBRADA",IF(O706&lt;O705,"PARA MEJORAR")))</f>
        <v>PARA MEJORAR</v>
      </c>
      <c r="AF705" s="278"/>
      <c r="AG705" s="278"/>
      <c r="AH705" s="278"/>
      <c r="AI705" s="924"/>
      <c r="AJ705" s="42"/>
      <c r="AK705" s="247"/>
      <c r="AL705" s="247"/>
      <c r="AM705" s="247"/>
      <c r="AN705" s="247"/>
      <c r="AO705" s="43"/>
    </row>
    <row r="706" spans="1:41" ht="39.950000000000003" customHeight="1" thickBot="1" x14ac:dyDescent="0.25">
      <c r="A706" s="843"/>
      <c r="B706" s="939"/>
      <c r="C706" s="872"/>
      <c r="D706" s="875"/>
      <c r="E706" s="942"/>
      <c r="F706" s="945"/>
      <c r="G706" s="852"/>
      <c r="H706" s="933"/>
      <c r="I706" s="838"/>
      <c r="J706" s="838"/>
      <c r="K706" s="813"/>
      <c r="L706" s="936"/>
      <c r="M706" s="800"/>
      <c r="N706" s="154" t="s">
        <v>53</v>
      </c>
      <c r="O706" s="46">
        <v>0</v>
      </c>
      <c r="P706" s="47">
        <v>0</v>
      </c>
      <c r="Q706" s="47">
        <v>0</v>
      </c>
      <c r="R706" s="59">
        <v>0</v>
      </c>
      <c r="S706" s="124">
        <f>SUM(O706:O706)*M705</f>
        <v>0</v>
      </c>
      <c r="T706" s="125">
        <f>SUM(P706:P706)*M705</f>
        <v>0</v>
      </c>
      <c r="U706" s="125">
        <f>SUM(Q706:Q706)*M705</f>
        <v>0</v>
      </c>
      <c r="V706" s="125">
        <f>SUM(R706:R706)*M705</f>
        <v>0</v>
      </c>
      <c r="W706" s="140">
        <f t="shared" si="492"/>
        <v>0</v>
      </c>
      <c r="X706" s="335"/>
      <c r="Y706" s="314"/>
      <c r="Z706" s="316"/>
      <c r="AA706" s="318"/>
      <c r="AB706" s="318"/>
      <c r="AC706" s="929"/>
      <c r="AD706" s="895"/>
      <c r="AE706" s="279"/>
      <c r="AF706" s="278"/>
      <c r="AG706" s="279"/>
      <c r="AH706" s="278"/>
      <c r="AI706" s="924"/>
      <c r="AJ706" s="42"/>
      <c r="AK706" s="247"/>
      <c r="AL706" s="247"/>
      <c r="AM706" s="247"/>
      <c r="AN706" s="247"/>
      <c r="AO706" s="43"/>
    </row>
    <row r="707" spans="1:41" ht="39.950000000000003" customHeight="1" x14ac:dyDescent="0.2">
      <c r="A707" s="843"/>
      <c r="B707" s="939"/>
      <c r="C707" s="872"/>
      <c r="D707" s="875"/>
      <c r="E707" s="942"/>
      <c r="F707" s="945"/>
      <c r="G707" s="851" t="s">
        <v>374</v>
      </c>
      <c r="H707" s="848">
        <v>102</v>
      </c>
      <c r="I707" s="836" t="s">
        <v>375</v>
      </c>
      <c r="J707" s="836" t="s">
        <v>376</v>
      </c>
      <c r="K707" s="811">
        <v>0</v>
      </c>
      <c r="L707" s="919" t="s">
        <v>697</v>
      </c>
      <c r="M707" s="916">
        <v>0.3</v>
      </c>
      <c r="N707" s="14" t="s">
        <v>49</v>
      </c>
      <c r="O707" s="15">
        <v>0.1</v>
      </c>
      <c r="P707" s="16">
        <v>0.3</v>
      </c>
      <c r="Q707" s="16">
        <v>0.6</v>
      </c>
      <c r="R707" s="18">
        <v>1</v>
      </c>
      <c r="S707" s="133">
        <f>SUM(O707:O707)*M707</f>
        <v>0.03</v>
      </c>
      <c r="T707" s="134">
        <f>SUM(P707:P707)*M707</f>
        <v>0.09</v>
      </c>
      <c r="U707" s="134">
        <f>SUM(Q707:Q707)*M707</f>
        <v>0.18</v>
      </c>
      <c r="V707" s="134">
        <f>SUM(R707:R707)*M707</f>
        <v>0.3</v>
      </c>
      <c r="W707" s="139">
        <f t="shared" si="492"/>
        <v>0.3</v>
      </c>
      <c r="X707" s="334">
        <f>+S708+S710+S712+S714</f>
        <v>0</v>
      </c>
      <c r="Y707" s="313">
        <f>+T708+T710+T712+T714</f>
        <v>0</v>
      </c>
      <c r="Z707" s="315">
        <f>+U708+U710+U712+U714</f>
        <v>0</v>
      </c>
      <c r="AA707" s="317">
        <f>+V708+V710+V712+V714</f>
        <v>0</v>
      </c>
      <c r="AB707" s="317">
        <f>+W708+W710+W712+W714</f>
        <v>0</v>
      </c>
      <c r="AC707" s="929"/>
      <c r="AD707" s="895"/>
      <c r="AE707" s="277" t="str">
        <f t="shared" ref="AE707" si="498">+IF(O708&gt;O707,"SUPERADA",IF(O708=O707,"EQUILIBRADA",IF(O708&lt;O707,"PARA MEJORAR")))</f>
        <v>PARA MEJORAR</v>
      </c>
      <c r="AF707" s="277" t="str">
        <f>IF(COUNTIF(AE707:AE714,"PARA MEJORAR")&gt;=1,"PARA MEJORAR","BIEN")</f>
        <v>PARA MEJORAR</v>
      </c>
      <c r="AG707" s="278"/>
      <c r="AH707" s="278"/>
      <c r="AI707" s="924"/>
      <c r="AJ707" s="29"/>
      <c r="AK707" s="30"/>
      <c r="AL707" s="30"/>
      <c r="AM707" s="30"/>
      <c r="AN707" s="30"/>
      <c r="AO707" s="31"/>
    </row>
    <row r="708" spans="1:41" ht="39.950000000000003" customHeight="1" thickBot="1" x14ac:dyDescent="0.25">
      <c r="A708" s="843"/>
      <c r="B708" s="939"/>
      <c r="C708" s="872"/>
      <c r="D708" s="875"/>
      <c r="E708" s="942"/>
      <c r="F708" s="945"/>
      <c r="G708" s="869"/>
      <c r="H708" s="849"/>
      <c r="I708" s="837"/>
      <c r="J708" s="837"/>
      <c r="K708" s="812"/>
      <c r="L708" s="920"/>
      <c r="M708" s="914"/>
      <c r="N708" s="147" t="s">
        <v>53</v>
      </c>
      <c r="O708" s="24">
        <v>0</v>
      </c>
      <c r="P708" s="25">
        <v>0</v>
      </c>
      <c r="Q708" s="25">
        <v>0</v>
      </c>
      <c r="R708" s="56">
        <v>0</v>
      </c>
      <c r="S708" s="124">
        <f>SUM(O708:O708)*M707</f>
        <v>0</v>
      </c>
      <c r="T708" s="125">
        <f>SUM(P708:P708)*M707</f>
        <v>0</v>
      </c>
      <c r="U708" s="125">
        <f>SUM(Q708:Q708)*M707</f>
        <v>0</v>
      </c>
      <c r="V708" s="125">
        <f>SUM(R708:R708)*M707</f>
        <v>0</v>
      </c>
      <c r="W708" s="140">
        <f t="shared" si="492"/>
        <v>0</v>
      </c>
      <c r="X708" s="335"/>
      <c r="Y708" s="314"/>
      <c r="Z708" s="316"/>
      <c r="AA708" s="318"/>
      <c r="AB708" s="318"/>
      <c r="AC708" s="929"/>
      <c r="AD708" s="895"/>
      <c r="AE708" s="279"/>
      <c r="AF708" s="278"/>
      <c r="AG708" s="278"/>
      <c r="AH708" s="278"/>
      <c r="AI708" s="924"/>
      <c r="AJ708" s="42"/>
      <c r="AK708" s="247"/>
      <c r="AL708" s="247"/>
      <c r="AM708" s="247"/>
      <c r="AN708" s="247"/>
      <c r="AO708" s="43"/>
    </row>
    <row r="709" spans="1:41" ht="39.950000000000003" customHeight="1" x14ac:dyDescent="0.2">
      <c r="A709" s="843"/>
      <c r="B709" s="939"/>
      <c r="C709" s="872"/>
      <c r="D709" s="875"/>
      <c r="E709" s="942"/>
      <c r="F709" s="945"/>
      <c r="G709" s="869"/>
      <c r="H709" s="849"/>
      <c r="I709" s="837"/>
      <c r="J709" s="837"/>
      <c r="K709" s="812"/>
      <c r="L709" s="920" t="s">
        <v>698</v>
      </c>
      <c r="M709" s="914">
        <v>0.3</v>
      </c>
      <c r="N709" s="44" t="s">
        <v>49</v>
      </c>
      <c r="O709" s="90">
        <v>0.1</v>
      </c>
      <c r="P709" s="66">
        <v>0.3</v>
      </c>
      <c r="Q709" s="66">
        <v>0.6</v>
      </c>
      <c r="R709" s="67">
        <v>1</v>
      </c>
      <c r="S709" s="127">
        <f>SUM(O709:O709)*M709</f>
        <v>0.03</v>
      </c>
      <c r="T709" s="128">
        <f>SUM(P709:P709)*M709</f>
        <v>0.09</v>
      </c>
      <c r="U709" s="128">
        <f>SUM(Q709:Q709)*M709</f>
        <v>0.18</v>
      </c>
      <c r="V709" s="128">
        <f>SUM(R709:R709)*M709</f>
        <v>0.3</v>
      </c>
      <c r="W709" s="141">
        <f t="shared" si="492"/>
        <v>0.3</v>
      </c>
      <c r="X709" s="335"/>
      <c r="Y709" s="314"/>
      <c r="Z709" s="316"/>
      <c r="AA709" s="318"/>
      <c r="AB709" s="318"/>
      <c r="AC709" s="929"/>
      <c r="AD709" s="895"/>
      <c r="AE709" s="277" t="str">
        <f t="shared" ref="AE709" si="499">+IF(O710&gt;O709,"SUPERADA",IF(O710=O709,"EQUILIBRADA",IF(O710&lt;O709,"PARA MEJORAR")))</f>
        <v>PARA MEJORAR</v>
      </c>
      <c r="AF709" s="278"/>
      <c r="AG709" s="278"/>
      <c r="AH709" s="278"/>
      <c r="AI709" s="924"/>
      <c r="AJ709" s="42"/>
      <c r="AK709" s="247"/>
      <c r="AL709" s="247"/>
      <c r="AM709" s="247"/>
      <c r="AN709" s="247"/>
      <c r="AO709" s="43"/>
    </row>
    <row r="710" spans="1:41" ht="39.950000000000003" customHeight="1" thickBot="1" x14ac:dyDescent="0.25">
      <c r="A710" s="843"/>
      <c r="B710" s="939"/>
      <c r="C710" s="872"/>
      <c r="D710" s="875"/>
      <c r="E710" s="942"/>
      <c r="F710" s="945"/>
      <c r="G710" s="869"/>
      <c r="H710" s="849"/>
      <c r="I710" s="837"/>
      <c r="J710" s="837"/>
      <c r="K710" s="812"/>
      <c r="L710" s="920"/>
      <c r="M710" s="914"/>
      <c r="N710" s="147" t="s">
        <v>53</v>
      </c>
      <c r="O710" s="24">
        <v>0</v>
      </c>
      <c r="P710" s="25">
        <v>0</v>
      </c>
      <c r="Q710" s="25">
        <v>0</v>
      </c>
      <c r="R710" s="56">
        <v>0</v>
      </c>
      <c r="S710" s="124">
        <f>SUM(O710:O710)*M709</f>
        <v>0</v>
      </c>
      <c r="T710" s="125">
        <f>SUM(P710:P710)*M709</f>
        <v>0</v>
      </c>
      <c r="U710" s="125">
        <f>SUM(Q710:Q710)*M709</f>
        <v>0</v>
      </c>
      <c r="V710" s="125">
        <f>SUM(R710:R710)*M709</f>
        <v>0</v>
      </c>
      <c r="W710" s="140">
        <f t="shared" si="492"/>
        <v>0</v>
      </c>
      <c r="X710" s="335"/>
      <c r="Y710" s="314"/>
      <c r="Z710" s="316"/>
      <c r="AA710" s="318"/>
      <c r="AB710" s="318"/>
      <c r="AC710" s="929"/>
      <c r="AD710" s="895"/>
      <c r="AE710" s="279"/>
      <c r="AF710" s="278"/>
      <c r="AG710" s="278"/>
      <c r="AH710" s="278"/>
      <c r="AI710" s="924"/>
      <c r="AJ710" s="42"/>
      <c r="AK710" s="247"/>
      <c r="AL710" s="247"/>
      <c r="AM710" s="247"/>
      <c r="AN710" s="247"/>
      <c r="AO710" s="43"/>
    </row>
    <row r="711" spans="1:41" ht="39.950000000000003" customHeight="1" x14ac:dyDescent="0.2">
      <c r="A711" s="843"/>
      <c r="B711" s="939"/>
      <c r="C711" s="872"/>
      <c r="D711" s="875"/>
      <c r="E711" s="942"/>
      <c r="F711" s="945"/>
      <c r="G711" s="869"/>
      <c r="H711" s="849"/>
      <c r="I711" s="837"/>
      <c r="J711" s="837"/>
      <c r="K711" s="812"/>
      <c r="L711" s="920" t="s">
        <v>699</v>
      </c>
      <c r="M711" s="914">
        <v>0.2</v>
      </c>
      <c r="N711" s="44" t="s">
        <v>49</v>
      </c>
      <c r="O711" s="90">
        <v>0.1</v>
      </c>
      <c r="P711" s="66">
        <v>0.3</v>
      </c>
      <c r="Q711" s="66">
        <v>0.6</v>
      </c>
      <c r="R711" s="67">
        <v>1</v>
      </c>
      <c r="S711" s="127">
        <f>SUM(O711:O711)*M711</f>
        <v>2.0000000000000004E-2</v>
      </c>
      <c r="T711" s="128">
        <f>SUM(P711:P711)*M711</f>
        <v>0.06</v>
      </c>
      <c r="U711" s="128">
        <f>SUM(Q711:Q711)*M711</f>
        <v>0.12</v>
      </c>
      <c r="V711" s="128">
        <f>SUM(R711:R711)*M711</f>
        <v>0.2</v>
      </c>
      <c r="W711" s="141">
        <f t="shared" si="492"/>
        <v>0.2</v>
      </c>
      <c r="X711" s="335"/>
      <c r="Y711" s="314"/>
      <c r="Z711" s="316"/>
      <c r="AA711" s="318"/>
      <c r="AB711" s="318"/>
      <c r="AC711" s="929"/>
      <c r="AD711" s="895"/>
      <c r="AE711" s="277" t="str">
        <f t="shared" ref="AE711" si="500">+IF(O712&gt;O711,"SUPERADA",IF(O712=O711,"EQUILIBRADA",IF(O712&lt;O711,"PARA MEJORAR")))</f>
        <v>PARA MEJORAR</v>
      </c>
      <c r="AF711" s="278"/>
      <c r="AG711" s="278"/>
      <c r="AH711" s="278"/>
      <c r="AI711" s="924"/>
      <c r="AJ711" s="42"/>
      <c r="AK711" s="247"/>
      <c r="AL711" s="247"/>
      <c r="AM711" s="247"/>
      <c r="AN711" s="247"/>
      <c r="AO711" s="43"/>
    </row>
    <row r="712" spans="1:41" ht="39.950000000000003" customHeight="1" thickBot="1" x14ac:dyDescent="0.25">
      <c r="A712" s="843"/>
      <c r="B712" s="939"/>
      <c r="C712" s="872"/>
      <c r="D712" s="875"/>
      <c r="E712" s="942"/>
      <c r="F712" s="945"/>
      <c r="G712" s="869"/>
      <c r="H712" s="849"/>
      <c r="I712" s="837"/>
      <c r="J712" s="837"/>
      <c r="K712" s="812"/>
      <c r="L712" s="920"/>
      <c r="M712" s="914"/>
      <c r="N712" s="147" t="s">
        <v>53</v>
      </c>
      <c r="O712" s="24">
        <v>0</v>
      </c>
      <c r="P712" s="25">
        <v>0</v>
      </c>
      <c r="Q712" s="25">
        <v>0</v>
      </c>
      <c r="R712" s="56">
        <v>0</v>
      </c>
      <c r="S712" s="124">
        <f>SUM(O712:O712)*M711</f>
        <v>0</v>
      </c>
      <c r="T712" s="125">
        <f>SUM(P712:P712)*M711</f>
        <v>0</v>
      </c>
      <c r="U712" s="125">
        <f>SUM(Q712:Q712)*M711</f>
        <v>0</v>
      </c>
      <c r="V712" s="125">
        <f>SUM(R712:R712)*M711</f>
        <v>0</v>
      </c>
      <c r="W712" s="140">
        <f t="shared" si="492"/>
        <v>0</v>
      </c>
      <c r="X712" s="335"/>
      <c r="Y712" s="314"/>
      <c r="Z712" s="316"/>
      <c r="AA712" s="318"/>
      <c r="AB712" s="318"/>
      <c r="AC712" s="929"/>
      <c r="AD712" s="895"/>
      <c r="AE712" s="279"/>
      <c r="AF712" s="278"/>
      <c r="AG712" s="278"/>
      <c r="AH712" s="278"/>
      <c r="AI712" s="924"/>
      <c r="AJ712" s="42"/>
      <c r="AK712" s="247"/>
      <c r="AL712" s="247"/>
      <c r="AM712" s="247"/>
      <c r="AN712" s="247"/>
      <c r="AO712" s="43"/>
    </row>
    <row r="713" spans="1:41" ht="39.950000000000003" customHeight="1" x14ac:dyDescent="0.2">
      <c r="A713" s="843"/>
      <c r="B713" s="939"/>
      <c r="C713" s="872"/>
      <c r="D713" s="875"/>
      <c r="E713" s="942"/>
      <c r="F713" s="945"/>
      <c r="G713" s="869"/>
      <c r="H713" s="849"/>
      <c r="I713" s="837"/>
      <c r="J713" s="837"/>
      <c r="K713" s="812"/>
      <c r="L713" s="920" t="s">
        <v>700</v>
      </c>
      <c r="M713" s="914">
        <v>0.2</v>
      </c>
      <c r="N713" s="44" t="s">
        <v>49</v>
      </c>
      <c r="O713" s="90">
        <v>0.1</v>
      </c>
      <c r="P713" s="66">
        <v>0.3</v>
      </c>
      <c r="Q713" s="66">
        <v>0.6</v>
      </c>
      <c r="R713" s="67">
        <v>1</v>
      </c>
      <c r="S713" s="127">
        <f>SUM(O713:O713)*M713</f>
        <v>2.0000000000000004E-2</v>
      </c>
      <c r="T713" s="128">
        <f>SUM(P713:P713)*M713</f>
        <v>0.06</v>
      </c>
      <c r="U713" s="128">
        <f>SUM(Q713:Q713)*M713</f>
        <v>0.12</v>
      </c>
      <c r="V713" s="128">
        <f>SUM(R713:R713)*M713</f>
        <v>0.2</v>
      </c>
      <c r="W713" s="141">
        <f t="shared" si="492"/>
        <v>0.2</v>
      </c>
      <c r="X713" s="335"/>
      <c r="Y713" s="314"/>
      <c r="Z713" s="316"/>
      <c r="AA713" s="318"/>
      <c r="AB713" s="318"/>
      <c r="AC713" s="929"/>
      <c r="AD713" s="895"/>
      <c r="AE713" s="277" t="str">
        <f t="shared" ref="AE713" si="501">+IF(O714&gt;O713,"SUPERADA",IF(O714=O713,"EQUILIBRADA",IF(O714&lt;O713,"PARA MEJORAR")))</f>
        <v>PARA MEJORAR</v>
      </c>
      <c r="AF713" s="278"/>
      <c r="AG713" s="278"/>
      <c r="AH713" s="278"/>
      <c r="AI713" s="924"/>
      <c r="AJ713" s="42"/>
      <c r="AK713" s="247"/>
      <c r="AL713" s="247"/>
      <c r="AM713" s="247"/>
      <c r="AN713" s="247"/>
      <c r="AO713" s="43"/>
    </row>
    <row r="714" spans="1:41" ht="39.950000000000003" customHeight="1" thickBot="1" x14ac:dyDescent="0.25">
      <c r="A714" s="843"/>
      <c r="B714" s="939"/>
      <c r="C714" s="873"/>
      <c r="D714" s="876"/>
      <c r="E714" s="943"/>
      <c r="F714" s="946"/>
      <c r="G714" s="852"/>
      <c r="H714" s="850"/>
      <c r="I714" s="838"/>
      <c r="J714" s="838"/>
      <c r="K714" s="813"/>
      <c r="L714" s="922"/>
      <c r="M714" s="917"/>
      <c r="N714" s="154" t="s">
        <v>53</v>
      </c>
      <c r="O714" s="46">
        <v>0</v>
      </c>
      <c r="P714" s="47">
        <v>0</v>
      </c>
      <c r="Q714" s="47">
        <v>0</v>
      </c>
      <c r="R714" s="59">
        <v>0</v>
      </c>
      <c r="S714" s="130">
        <f>SUM(O714:O714)*M713</f>
        <v>0</v>
      </c>
      <c r="T714" s="131">
        <f>SUM(P714:P714)*M713</f>
        <v>0</v>
      </c>
      <c r="U714" s="131">
        <f>SUM(Q714:Q714)*M713</f>
        <v>0</v>
      </c>
      <c r="V714" s="131">
        <f>SUM(R714:R714)*M713</f>
        <v>0</v>
      </c>
      <c r="W714" s="142">
        <f t="shared" si="492"/>
        <v>0</v>
      </c>
      <c r="X714" s="380"/>
      <c r="Y714" s="381"/>
      <c r="Z714" s="801"/>
      <c r="AA714" s="319"/>
      <c r="AB714" s="319"/>
      <c r="AC714" s="929"/>
      <c r="AD714" s="895"/>
      <c r="AE714" s="279"/>
      <c r="AF714" s="279"/>
      <c r="AG714" s="279"/>
      <c r="AH714" s="278"/>
      <c r="AI714" s="924"/>
      <c r="AJ714" s="42"/>
      <c r="AK714" s="247"/>
      <c r="AL714" s="247"/>
      <c r="AM714" s="247"/>
      <c r="AN714" s="247"/>
      <c r="AO714" s="43"/>
    </row>
    <row r="715" spans="1:41" ht="39.950000000000003" customHeight="1" x14ac:dyDescent="0.2">
      <c r="A715" s="843"/>
      <c r="B715" s="939"/>
      <c r="C715" s="871">
        <v>52</v>
      </c>
      <c r="D715" s="874" t="s">
        <v>377</v>
      </c>
      <c r="E715" s="823">
        <v>59</v>
      </c>
      <c r="F715" s="826" t="s">
        <v>378</v>
      </c>
      <c r="G715" s="851" t="s">
        <v>379</v>
      </c>
      <c r="H715" s="848">
        <v>103</v>
      </c>
      <c r="I715" s="836" t="s">
        <v>380</v>
      </c>
      <c r="J715" s="836" t="s">
        <v>381</v>
      </c>
      <c r="K715" s="811">
        <v>0</v>
      </c>
      <c r="L715" s="918" t="s">
        <v>704</v>
      </c>
      <c r="M715" s="916">
        <v>0.3</v>
      </c>
      <c r="N715" s="14" t="s">
        <v>49</v>
      </c>
      <c r="O715" s="15">
        <v>0.1</v>
      </c>
      <c r="P715" s="16">
        <v>0.3</v>
      </c>
      <c r="Q715" s="16">
        <v>0.6</v>
      </c>
      <c r="R715" s="18">
        <v>1</v>
      </c>
      <c r="S715" s="133">
        <f>SUM(O715:O715)*M715</f>
        <v>0.03</v>
      </c>
      <c r="T715" s="134">
        <f>SUM(P715:P715)*M715</f>
        <v>0.09</v>
      </c>
      <c r="U715" s="134">
        <f>SUM(Q715:Q715)*M715</f>
        <v>0.18</v>
      </c>
      <c r="V715" s="134">
        <f>SUM(R715:R715)*M715</f>
        <v>0.3</v>
      </c>
      <c r="W715" s="139">
        <f t="shared" si="492"/>
        <v>0.3</v>
      </c>
      <c r="X715" s="334">
        <f>+S716+S718+S720+S722</f>
        <v>0</v>
      </c>
      <c r="Y715" s="313">
        <f>+T716+T718+T720+T722</f>
        <v>0</v>
      </c>
      <c r="Z715" s="315">
        <f>+U716+U718+U720+U722</f>
        <v>0</v>
      </c>
      <c r="AA715" s="317">
        <f>+V716+V718+V720+V722</f>
        <v>0</v>
      </c>
      <c r="AB715" s="317">
        <f>+W716+W718+W720+W722</f>
        <v>0</v>
      </c>
      <c r="AC715" s="929"/>
      <c r="AD715" s="895"/>
      <c r="AE715" s="277" t="str">
        <f t="shared" ref="AE715" si="502">+IF(O716&gt;O715,"SUPERADA",IF(O716=O715,"EQUILIBRADA",IF(O716&lt;O715,"PARA MEJORAR")))</f>
        <v>PARA MEJORAR</v>
      </c>
      <c r="AF715" s="277" t="str">
        <f>IF(COUNTIF(AE715:AE722,"PARA MEJORAR")&gt;=1,"PARA MEJORAR","BIEN")</f>
        <v>PARA MEJORAR</v>
      </c>
      <c r="AG715" s="277" t="str">
        <f>IF(COUNTIF(AF715:AF722,"PARA MEJORAR")&gt;=1,"PARA MEJORAR","BIEN")</f>
        <v>PARA MEJORAR</v>
      </c>
      <c r="AH715" s="278"/>
      <c r="AI715" s="924"/>
      <c r="AJ715" s="29"/>
      <c r="AK715" s="30"/>
      <c r="AL715" s="30"/>
      <c r="AM715" s="30"/>
      <c r="AN715" s="30"/>
      <c r="AO715" s="31"/>
    </row>
    <row r="716" spans="1:41" ht="39.950000000000003" customHeight="1" thickBot="1" x14ac:dyDescent="0.25">
      <c r="A716" s="843"/>
      <c r="B716" s="939"/>
      <c r="C716" s="872"/>
      <c r="D716" s="875"/>
      <c r="E716" s="824"/>
      <c r="F716" s="827"/>
      <c r="G716" s="869"/>
      <c r="H716" s="849"/>
      <c r="I716" s="837"/>
      <c r="J716" s="837"/>
      <c r="K716" s="812"/>
      <c r="L716" s="913"/>
      <c r="M716" s="914"/>
      <c r="N716" s="147" t="s">
        <v>53</v>
      </c>
      <c r="O716" s="24">
        <v>0</v>
      </c>
      <c r="P716" s="25">
        <v>0</v>
      </c>
      <c r="Q716" s="25">
        <v>0</v>
      </c>
      <c r="R716" s="56">
        <v>0</v>
      </c>
      <c r="S716" s="124">
        <f>SUM(O716:O716)*M715</f>
        <v>0</v>
      </c>
      <c r="T716" s="125">
        <f>SUM(P716:P716)*M715</f>
        <v>0</v>
      </c>
      <c r="U716" s="125">
        <f>SUM(Q716:Q716)*M715</f>
        <v>0</v>
      </c>
      <c r="V716" s="125">
        <f>SUM(R716:R716)*M715</f>
        <v>0</v>
      </c>
      <c r="W716" s="140">
        <f t="shared" si="492"/>
        <v>0</v>
      </c>
      <c r="X716" s="335"/>
      <c r="Y716" s="314"/>
      <c r="Z716" s="316"/>
      <c r="AA716" s="318"/>
      <c r="AB716" s="318"/>
      <c r="AC716" s="929"/>
      <c r="AD716" s="895"/>
      <c r="AE716" s="279"/>
      <c r="AF716" s="278"/>
      <c r="AG716" s="278"/>
      <c r="AH716" s="278"/>
      <c r="AI716" s="924"/>
      <c r="AJ716" s="42"/>
      <c r="AK716" s="247"/>
      <c r="AL716" s="247"/>
      <c r="AM716" s="247"/>
      <c r="AN716" s="247"/>
      <c r="AO716" s="43"/>
    </row>
    <row r="717" spans="1:41" ht="39.950000000000003" customHeight="1" x14ac:dyDescent="0.2">
      <c r="A717" s="843"/>
      <c r="B717" s="939"/>
      <c r="C717" s="872"/>
      <c r="D717" s="875"/>
      <c r="E717" s="824"/>
      <c r="F717" s="827"/>
      <c r="G717" s="869"/>
      <c r="H717" s="849"/>
      <c r="I717" s="837"/>
      <c r="J717" s="837"/>
      <c r="K717" s="812"/>
      <c r="L717" s="913" t="s">
        <v>705</v>
      </c>
      <c r="M717" s="914">
        <v>0.3</v>
      </c>
      <c r="N717" s="44" t="s">
        <v>49</v>
      </c>
      <c r="O717" s="90">
        <v>0.1</v>
      </c>
      <c r="P717" s="66">
        <v>0.3</v>
      </c>
      <c r="Q717" s="66">
        <v>0.6</v>
      </c>
      <c r="R717" s="67">
        <v>1</v>
      </c>
      <c r="S717" s="127">
        <f>SUM(O717:O717)*M717</f>
        <v>0.03</v>
      </c>
      <c r="T717" s="128">
        <f>SUM(P717:P717)*M717</f>
        <v>0.09</v>
      </c>
      <c r="U717" s="128">
        <f>SUM(Q717:Q717)*M717</f>
        <v>0.18</v>
      </c>
      <c r="V717" s="128">
        <f>SUM(R717:R717)*M717</f>
        <v>0.3</v>
      </c>
      <c r="W717" s="141">
        <f t="shared" si="492"/>
        <v>0.3</v>
      </c>
      <c r="X717" s="335"/>
      <c r="Y717" s="314"/>
      <c r="Z717" s="316"/>
      <c r="AA717" s="318"/>
      <c r="AB717" s="318"/>
      <c r="AC717" s="929"/>
      <c r="AD717" s="895"/>
      <c r="AE717" s="277" t="str">
        <f t="shared" ref="AE717" si="503">+IF(O718&gt;O717,"SUPERADA",IF(O718=O717,"EQUILIBRADA",IF(O718&lt;O717,"PARA MEJORAR")))</f>
        <v>PARA MEJORAR</v>
      </c>
      <c r="AF717" s="278"/>
      <c r="AG717" s="278"/>
      <c r="AH717" s="278"/>
      <c r="AI717" s="924"/>
      <c r="AJ717" s="42"/>
      <c r="AK717" s="247"/>
      <c r="AL717" s="247"/>
      <c r="AM717" s="247"/>
      <c r="AN717" s="247"/>
      <c r="AO717" s="43"/>
    </row>
    <row r="718" spans="1:41" ht="39.950000000000003" customHeight="1" thickBot="1" x14ac:dyDescent="0.25">
      <c r="A718" s="843"/>
      <c r="B718" s="939"/>
      <c r="C718" s="872"/>
      <c r="D718" s="875"/>
      <c r="E718" s="824"/>
      <c r="F718" s="827"/>
      <c r="G718" s="869"/>
      <c r="H718" s="849"/>
      <c r="I718" s="837"/>
      <c r="J718" s="837"/>
      <c r="K718" s="812"/>
      <c r="L718" s="913"/>
      <c r="M718" s="914"/>
      <c r="N718" s="147" t="s">
        <v>53</v>
      </c>
      <c r="O718" s="24">
        <v>0</v>
      </c>
      <c r="P718" s="25">
        <v>0</v>
      </c>
      <c r="Q718" s="25">
        <v>0</v>
      </c>
      <c r="R718" s="56">
        <v>0</v>
      </c>
      <c r="S718" s="124">
        <f>SUM(O718:O718)*M717</f>
        <v>0</v>
      </c>
      <c r="T718" s="125">
        <f>SUM(P718:P718)*M717</f>
        <v>0</v>
      </c>
      <c r="U718" s="125">
        <f>SUM(Q718:Q718)*M717</f>
        <v>0</v>
      </c>
      <c r="V718" s="125">
        <f>SUM(R718:R718)*M717</f>
        <v>0</v>
      </c>
      <c r="W718" s="140">
        <f t="shared" si="492"/>
        <v>0</v>
      </c>
      <c r="X718" s="335"/>
      <c r="Y718" s="314"/>
      <c r="Z718" s="316"/>
      <c r="AA718" s="318"/>
      <c r="AB718" s="318"/>
      <c r="AC718" s="929"/>
      <c r="AD718" s="895"/>
      <c r="AE718" s="279"/>
      <c r="AF718" s="278"/>
      <c r="AG718" s="278"/>
      <c r="AH718" s="278"/>
      <c r="AI718" s="924"/>
      <c r="AJ718" s="42"/>
      <c r="AK718" s="247"/>
      <c r="AL718" s="247"/>
      <c r="AM718" s="247"/>
      <c r="AN718" s="247"/>
      <c r="AO718" s="43"/>
    </row>
    <row r="719" spans="1:41" ht="39.950000000000003" customHeight="1" x14ac:dyDescent="0.2">
      <c r="A719" s="843"/>
      <c r="B719" s="939"/>
      <c r="C719" s="872"/>
      <c r="D719" s="875"/>
      <c r="E719" s="824"/>
      <c r="F719" s="827"/>
      <c r="G719" s="869"/>
      <c r="H719" s="849"/>
      <c r="I719" s="837"/>
      <c r="J719" s="837"/>
      <c r="K719" s="812"/>
      <c r="L719" s="913" t="s">
        <v>706</v>
      </c>
      <c r="M719" s="914">
        <v>0.1</v>
      </c>
      <c r="N719" s="44" t="s">
        <v>49</v>
      </c>
      <c r="O719" s="90">
        <v>0.1</v>
      </c>
      <c r="P719" s="66">
        <v>0.3</v>
      </c>
      <c r="Q719" s="66">
        <v>0.6</v>
      </c>
      <c r="R719" s="67">
        <v>1</v>
      </c>
      <c r="S719" s="127">
        <f>SUM(O719:O719)*M719</f>
        <v>1.0000000000000002E-2</v>
      </c>
      <c r="T719" s="128">
        <f>SUM(P719:P719)*M719</f>
        <v>0.03</v>
      </c>
      <c r="U719" s="128">
        <f>SUM(Q719:Q719)*M719</f>
        <v>0.06</v>
      </c>
      <c r="V719" s="128">
        <f>SUM(R719:R719)*M719</f>
        <v>0.1</v>
      </c>
      <c r="W719" s="141">
        <f t="shared" si="492"/>
        <v>0.1</v>
      </c>
      <c r="X719" s="335"/>
      <c r="Y719" s="314"/>
      <c r="Z719" s="316"/>
      <c r="AA719" s="318"/>
      <c r="AB719" s="318"/>
      <c r="AC719" s="929"/>
      <c r="AD719" s="895"/>
      <c r="AE719" s="277" t="str">
        <f t="shared" ref="AE719" si="504">+IF(O720&gt;O719,"SUPERADA",IF(O720=O719,"EQUILIBRADA",IF(O720&lt;O719,"PARA MEJORAR")))</f>
        <v>PARA MEJORAR</v>
      </c>
      <c r="AF719" s="278"/>
      <c r="AG719" s="278"/>
      <c r="AH719" s="278"/>
      <c r="AI719" s="924"/>
      <c r="AJ719" s="42"/>
      <c r="AK719" s="247"/>
      <c r="AL719" s="247"/>
      <c r="AM719" s="247"/>
      <c r="AN719" s="247"/>
      <c r="AO719" s="43"/>
    </row>
    <row r="720" spans="1:41" ht="39.950000000000003" customHeight="1" thickBot="1" x14ac:dyDescent="0.25">
      <c r="A720" s="843"/>
      <c r="B720" s="939"/>
      <c r="C720" s="872"/>
      <c r="D720" s="875"/>
      <c r="E720" s="824"/>
      <c r="F720" s="827"/>
      <c r="G720" s="869"/>
      <c r="H720" s="849"/>
      <c r="I720" s="837"/>
      <c r="J720" s="837"/>
      <c r="K720" s="812"/>
      <c r="L720" s="913"/>
      <c r="M720" s="914"/>
      <c r="N720" s="147" t="s">
        <v>53</v>
      </c>
      <c r="O720" s="24">
        <v>0</v>
      </c>
      <c r="P720" s="25">
        <v>0</v>
      </c>
      <c r="Q720" s="25">
        <v>0</v>
      </c>
      <c r="R720" s="56">
        <v>0</v>
      </c>
      <c r="S720" s="124">
        <f>SUM(O720:O720)*M719</f>
        <v>0</v>
      </c>
      <c r="T720" s="125">
        <f>SUM(P720:P720)*M719</f>
        <v>0</v>
      </c>
      <c r="U720" s="125">
        <f>SUM(Q720:Q720)*M719</f>
        <v>0</v>
      </c>
      <c r="V720" s="125">
        <f>SUM(R720:R720)*M719</f>
        <v>0</v>
      </c>
      <c r="W720" s="140">
        <f t="shared" si="492"/>
        <v>0</v>
      </c>
      <c r="X720" s="335"/>
      <c r="Y720" s="314"/>
      <c r="Z720" s="316"/>
      <c r="AA720" s="318"/>
      <c r="AB720" s="318"/>
      <c r="AC720" s="929"/>
      <c r="AD720" s="895"/>
      <c r="AE720" s="279"/>
      <c r="AF720" s="278"/>
      <c r="AG720" s="278"/>
      <c r="AH720" s="278"/>
      <c r="AI720" s="924"/>
      <c r="AJ720" s="42"/>
      <c r="AK720" s="247"/>
      <c r="AL720" s="247"/>
      <c r="AM720" s="247"/>
      <c r="AN720" s="247"/>
      <c r="AO720" s="43"/>
    </row>
    <row r="721" spans="1:41" ht="39.950000000000003" customHeight="1" x14ac:dyDescent="0.2">
      <c r="A721" s="843"/>
      <c r="B721" s="939"/>
      <c r="C721" s="872"/>
      <c r="D721" s="875"/>
      <c r="E721" s="824"/>
      <c r="F721" s="827"/>
      <c r="G721" s="869"/>
      <c r="H721" s="849"/>
      <c r="I721" s="837"/>
      <c r="J721" s="837"/>
      <c r="K721" s="812"/>
      <c r="L721" s="913" t="s">
        <v>707</v>
      </c>
      <c r="M721" s="914">
        <v>0.3</v>
      </c>
      <c r="N721" s="44" t="s">
        <v>49</v>
      </c>
      <c r="O721" s="90">
        <v>0.1</v>
      </c>
      <c r="P721" s="66">
        <v>0.3</v>
      </c>
      <c r="Q721" s="66">
        <v>0.6</v>
      </c>
      <c r="R721" s="67">
        <v>1</v>
      </c>
      <c r="S721" s="127">
        <f>SUM(O721:O721)*M721</f>
        <v>0.03</v>
      </c>
      <c r="T721" s="128">
        <f>SUM(P721:P721)*M721</f>
        <v>0.09</v>
      </c>
      <c r="U721" s="128">
        <f>SUM(Q721:Q721)*M721</f>
        <v>0.18</v>
      </c>
      <c r="V721" s="128">
        <f>SUM(R721:R721)*M721</f>
        <v>0.3</v>
      </c>
      <c r="W721" s="141">
        <f t="shared" si="492"/>
        <v>0.3</v>
      </c>
      <c r="X721" s="335"/>
      <c r="Y721" s="314"/>
      <c r="Z721" s="316"/>
      <c r="AA721" s="318"/>
      <c r="AB721" s="318"/>
      <c r="AC721" s="929"/>
      <c r="AD721" s="895"/>
      <c r="AE721" s="277" t="str">
        <f t="shared" ref="AE721" si="505">+IF(O722&gt;O721,"SUPERADA",IF(O722=O721,"EQUILIBRADA",IF(O722&lt;O721,"PARA MEJORAR")))</f>
        <v>PARA MEJORAR</v>
      </c>
      <c r="AF721" s="278"/>
      <c r="AG721" s="278"/>
      <c r="AH721" s="278"/>
      <c r="AI721" s="924"/>
      <c r="AJ721" s="42"/>
      <c r="AK721" s="247"/>
      <c r="AL721" s="247"/>
      <c r="AM721" s="247"/>
      <c r="AN721" s="247"/>
      <c r="AO721" s="43"/>
    </row>
    <row r="722" spans="1:41" ht="39.950000000000003" customHeight="1" thickBot="1" x14ac:dyDescent="0.25">
      <c r="A722" s="843"/>
      <c r="B722" s="939"/>
      <c r="C722" s="872"/>
      <c r="D722" s="875"/>
      <c r="E722" s="824"/>
      <c r="F722" s="827"/>
      <c r="G722" s="852"/>
      <c r="H722" s="850"/>
      <c r="I722" s="838"/>
      <c r="J722" s="838"/>
      <c r="K722" s="813"/>
      <c r="L722" s="915"/>
      <c r="M722" s="917"/>
      <c r="N722" s="154" t="s">
        <v>53</v>
      </c>
      <c r="O722" s="46">
        <v>0</v>
      </c>
      <c r="P722" s="47">
        <v>0</v>
      </c>
      <c r="Q722" s="47">
        <v>0</v>
      </c>
      <c r="R722" s="59">
        <v>0</v>
      </c>
      <c r="S722" s="130">
        <f>SUM(O722:O722)*M721</f>
        <v>0</v>
      </c>
      <c r="T722" s="131">
        <f>SUM(P722:P722)*M721</f>
        <v>0</v>
      </c>
      <c r="U722" s="131">
        <f>SUM(Q722:Q722)*M721</f>
        <v>0</v>
      </c>
      <c r="V722" s="131">
        <f>SUM(R722:R722)*M721</f>
        <v>0</v>
      </c>
      <c r="W722" s="142">
        <f t="shared" si="492"/>
        <v>0</v>
      </c>
      <c r="X722" s="380"/>
      <c r="Y722" s="381"/>
      <c r="Z722" s="801"/>
      <c r="AA722" s="319"/>
      <c r="AB722" s="319"/>
      <c r="AC722" s="929"/>
      <c r="AD722" s="895"/>
      <c r="AE722" s="279"/>
      <c r="AF722" s="279"/>
      <c r="AG722" s="279"/>
      <c r="AH722" s="278"/>
      <c r="AI722" s="924"/>
      <c r="AJ722" s="42"/>
      <c r="AK722" s="247"/>
      <c r="AL722" s="247"/>
      <c r="AM722" s="247"/>
      <c r="AN722" s="247"/>
      <c r="AO722" s="43"/>
    </row>
    <row r="723" spans="1:41" ht="39.950000000000003" customHeight="1" x14ac:dyDescent="0.2">
      <c r="A723" s="889" t="s">
        <v>958</v>
      </c>
      <c r="B723" s="939"/>
      <c r="C723" s="871">
        <v>53</v>
      </c>
      <c r="D723" s="874" t="s">
        <v>382</v>
      </c>
      <c r="E723" s="823">
        <v>60</v>
      </c>
      <c r="F723" s="826" t="s">
        <v>383</v>
      </c>
      <c r="G723" s="851" t="s">
        <v>384</v>
      </c>
      <c r="H723" s="848">
        <v>104</v>
      </c>
      <c r="I723" s="836" t="s">
        <v>385</v>
      </c>
      <c r="J723" s="836" t="s">
        <v>386</v>
      </c>
      <c r="K723" s="811">
        <v>0</v>
      </c>
      <c r="L723" s="905" t="s">
        <v>387</v>
      </c>
      <c r="M723" s="841">
        <v>0.3</v>
      </c>
      <c r="N723" s="14" t="s">
        <v>49</v>
      </c>
      <c r="O723" s="15">
        <v>1</v>
      </c>
      <c r="P723" s="16">
        <v>1</v>
      </c>
      <c r="Q723" s="16">
        <v>1</v>
      </c>
      <c r="R723" s="18">
        <v>1</v>
      </c>
      <c r="S723" s="229">
        <f>SUM(O723:O723)*M723</f>
        <v>0.3</v>
      </c>
      <c r="T723" s="134">
        <f>SUM(P723:P723)*M723</f>
        <v>0.3</v>
      </c>
      <c r="U723" s="134">
        <f>SUM(Q723:Q723)*M723</f>
        <v>0.3</v>
      </c>
      <c r="V723" s="134">
        <f>SUM(R723:R723)*M723</f>
        <v>0.3</v>
      </c>
      <c r="W723" s="139">
        <f t="shared" si="492"/>
        <v>0.3</v>
      </c>
      <c r="X723" s="334">
        <f>+S724+S726+S728</f>
        <v>0</v>
      </c>
      <c r="Y723" s="313">
        <f>+T724+T726+T728</f>
        <v>0</v>
      </c>
      <c r="Z723" s="315">
        <f>+U724+U726+U728</f>
        <v>0</v>
      </c>
      <c r="AA723" s="317">
        <f>+V724+V726+V728</f>
        <v>0</v>
      </c>
      <c r="AB723" s="317">
        <f>+W724+W726+W728</f>
        <v>0</v>
      </c>
      <c r="AC723" s="929"/>
      <c r="AD723" s="894" t="s">
        <v>388</v>
      </c>
      <c r="AE723" s="277" t="str">
        <f t="shared" ref="AE723" si="506">+IF(O724&gt;O723,"SUPERADA",IF(O724=O723,"EQUILIBRADA",IF(O724&lt;O723,"PARA MEJORAR")))</f>
        <v>PARA MEJORAR</v>
      </c>
      <c r="AF723" s="277" t="str">
        <f>IF(COUNTIF(AE723:AE728,"PARA MEJORAR")&gt;=1,"PARA MEJORAR","BIEN")</f>
        <v>PARA MEJORAR</v>
      </c>
      <c r="AG723" s="277" t="str">
        <f>IF(COUNTIF(AF723:AF764,"PARA MEJORAR")&gt;=1,"PARA MEJORAR","BIEN")</f>
        <v>PARA MEJORAR</v>
      </c>
      <c r="AH723" s="278"/>
      <c r="AI723" s="924"/>
      <c r="AJ723" s="29"/>
      <c r="AK723" s="30"/>
      <c r="AL723" s="30"/>
      <c r="AM723" s="30"/>
      <c r="AN723" s="30"/>
      <c r="AO723" s="31"/>
    </row>
    <row r="724" spans="1:41" ht="39.950000000000003" customHeight="1" thickBot="1" x14ac:dyDescent="0.25">
      <c r="A724" s="890"/>
      <c r="B724" s="939"/>
      <c r="C724" s="872"/>
      <c r="D724" s="875"/>
      <c r="E724" s="824"/>
      <c r="F724" s="827"/>
      <c r="G724" s="869"/>
      <c r="H724" s="849"/>
      <c r="I724" s="837"/>
      <c r="J724" s="837"/>
      <c r="K724" s="812"/>
      <c r="L724" s="902"/>
      <c r="M724" s="831"/>
      <c r="N724" s="147" t="s">
        <v>53</v>
      </c>
      <c r="O724" s="24">
        <v>0</v>
      </c>
      <c r="P724" s="25">
        <v>0</v>
      </c>
      <c r="Q724" s="25">
        <v>0</v>
      </c>
      <c r="R724" s="56">
        <v>0</v>
      </c>
      <c r="S724" s="230">
        <f>SUM(O724:O724)*M723</f>
        <v>0</v>
      </c>
      <c r="T724" s="125">
        <f>SUM(P724:P724)*M723</f>
        <v>0</v>
      </c>
      <c r="U724" s="125">
        <f>SUM(Q724:Q724)*M723</f>
        <v>0</v>
      </c>
      <c r="V724" s="125">
        <f>SUM(R724:R724)*M723</f>
        <v>0</v>
      </c>
      <c r="W724" s="140">
        <f t="shared" si="492"/>
        <v>0</v>
      </c>
      <c r="X724" s="335"/>
      <c r="Y724" s="314"/>
      <c r="Z724" s="316"/>
      <c r="AA724" s="318"/>
      <c r="AB724" s="318"/>
      <c r="AC724" s="929"/>
      <c r="AD724" s="895"/>
      <c r="AE724" s="279"/>
      <c r="AF724" s="278"/>
      <c r="AG724" s="278"/>
      <c r="AH724" s="278"/>
      <c r="AI724" s="924"/>
      <c r="AJ724" s="42"/>
      <c r="AK724" s="247"/>
      <c r="AL724" s="247"/>
      <c r="AM724" s="247"/>
      <c r="AN724" s="247"/>
      <c r="AO724" s="43"/>
    </row>
    <row r="725" spans="1:41" ht="39.950000000000003" customHeight="1" x14ac:dyDescent="0.2">
      <c r="A725" s="890"/>
      <c r="B725" s="939"/>
      <c r="C725" s="872"/>
      <c r="D725" s="875"/>
      <c r="E725" s="824"/>
      <c r="F725" s="827"/>
      <c r="G725" s="869"/>
      <c r="H725" s="849"/>
      <c r="I725" s="837"/>
      <c r="J725" s="837"/>
      <c r="K725" s="812"/>
      <c r="L725" s="901" t="s">
        <v>389</v>
      </c>
      <c r="M725" s="831">
        <v>0.2</v>
      </c>
      <c r="N725" s="44" t="s">
        <v>49</v>
      </c>
      <c r="O725" s="90">
        <v>0.5</v>
      </c>
      <c r="P725" s="66">
        <v>1</v>
      </c>
      <c r="Q725" s="66">
        <v>1</v>
      </c>
      <c r="R725" s="67">
        <v>1</v>
      </c>
      <c r="S725" s="231">
        <f>SUM(O725:O725)*M725</f>
        <v>0.1</v>
      </c>
      <c r="T725" s="128">
        <f>SUM(P725:P725)*M725</f>
        <v>0.2</v>
      </c>
      <c r="U725" s="128">
        <f>SUM(Q725:Q725)*M725</f>
        <v>0.2</v>
      </c>
      <c r="V725" s="128">
        <f>SUM(R725:R725)*M725</f>
        <v>0.2</v>
      </c>
      <c r="W725" s="141">
        <f t="shared" si="492"/>
        <v>0.2</v>
      </c>
      <c r="X725" s="335"/>
      <c r="Y725" s="314"/>
      <c r="Z725" s="316"/>
      <c r="AA725" s="318"/>
      <c r="AB725" s="318"/>
      <c r="AC725" s="929"/>
      <c r="AD725" s="895"/>
      <c r="AE725" s="277" t="str">
        <f t="shared" ref="AE725" si="507">+IF(O726&gt;O725,"SUPERADA",IF(O726=O725,"EQUILIBRADA",IF(O726&lt;O725,"PARA MEJORAR")))</f>
        <v>PARA MEJORAR</v>
      </c>
      <c r="AF725" s="278"/>
      <c r="AG725" s="278"/>
      <c r="AH725" s="278"/>
      <c r="AI725" s="924"/>
      <c r="AJ725" s="42"/>
      <c r="AK725" s="247"/>
      <c r="AL725" s="247"/>
      <c r="AM725" s="247"/>
      <c r="AN725" s="247"/>
      <c r="AO725" s="43"/>
    </row>
    <row r="726" spans="1:41" ht="39.950000000000003" customHeight="1" thickBot="1" x14ac:dyDescent="0.25">
      <c r="A726" s="890"/>
      <c r="B726" s="939"/>
      <c r="C726" s="872"/>
      <c r="D726" s="875"/>
      <c r="E726" s="824"/>
      <c r="F726" s="827"/>
      <c r="G726" s="869"/>
      <c r="H726" s="849"/>
      <c r="I726" s="837"/>
      <c r="J726" s="837"/>
      <c r="K726" s="812"/>
      <c r="L726" s="902"/>
      <c r="M726" s="831"/>
      <c r="N726" s="147" t="s">
        <v>53</v>
      </c>
      <c r="O726" s="24">
        <v>0</v>
      </c>
      <c r="P726" s="25">
        <v>0</v>
      </c>
      <c r="Q726" s="25">
        <v>0</v>
      </c>
      <c r="R726" s="56">
        <v>0</v>
      </c>
      <c r="S726" s="230">
        <f>SUM(O726:O726)*M725</f>
        <v>0</v>
      </c>
      <c r="T726" s="125">
        <f>SUM(P726:P726)*M725</f>
        <v>0</v>
      </c>
      <c r="U726" s="125">
        <f>SUM(Q726:Q726)*M725</f>
        <v>0</v>
      </c>
      <c r="V726" s="125">
        <f>SUM(R726:R726)*M725</f>
        <v>0</v>
      </c>
      <c r="W726" s="140">
        <f t="shared" si="492"/>
        <v>0</v>
      </c>
      <c r="X726" s="335"/>
      <c r="Y726" s="314"/>
      <c r="Z726" s="316"/>
      <c r="AA726" s="318"/>
      <c r="AB726" s="318"/>
      <c r="AC726" s="929"/>
      <c r="AD726" s="895"/>
      <c r="AE726" s="279"/>
      <c r="AF726" s="278"/>
      <c r="AG726" s="278"/>
      <c r="AH726" s="278"/>
      <c r="AI726" s="924"/>
      <c r="AJ726" s="42"/>
      <c r="AK726" s="247"/>
      <c r="AL726" s="247"/>
      <c r="AM726" s="247"/>
      <c r="AN726" s="247"/>
      <c r="AO726" s="43"/>
    </row>
    <row r="727" spans="1:41" ht="39.950000000000003" customHeight="1" x14ac:dyDescent="0.2">
      <c r="A727" s="890"/>
      <c r="B727" s="939"/>
      <c r="C727" s="872"/>
      <c r="D727" s="875"/>
      <c r="E727" s="824"/>
      <c r="F727" s="827"/>
      <c r="G727" s="869"/>
      <c r="H727" s="849"/>
      <c r="I727" s="837"/>
      <c r="J727" s="837"/>
      <c r="K727" s="812"/>
      <c r="L727" s="901" t="s">
        <v>390</v>
      </c>
      <c r="M727" s="831">
        <v>0.5</v>
      </c>
      <c r="N727" s="44" t="s">
        <v>49</v>
      </c>
      <c r="O727" s="90">
        <v>0</v>
      </c>
      <c r="P727" s="66">
        <v>0.5</v>
      </c>
      <c r="Q727" s="66">
        <v>0.75</v>
      </c>
      <c r="R727" s="67">
        <v>1</v>
      </c>
      <c r="S727" s="231">
        <f>SUM(O727:O727)*M727</f>
        <v>0</v>
      </c>
      <c r="T727" s="128">
        <f>SUM(P727:P727)*M727</f>
        <v>0.25</v>
      </c>
      <c r="U727" s="128">
        <f>SUM(Q727:Q727)*M727</f>
        <v>0.375</v>
      </c>
      <c r="V727" s="128">
        <f>SUM(R727:R727)*M727</f>
        <v>0.5</v>
      </c>
      <c r="W727" s="141">
        <f t="shared" si="492"/>
        <v>0.5</v>
      </c>
      <c r="X727" s="335"/>
      <c r="Y727" s="314"/>
      <c r="Z727" s="316"/>
      <c r="AA727" s="318"/>
      <c r="AB727" s="318"/>
      <c r="AC727" s="929"/>
      <c r="AD727" s="895"/>
      <c r="AE727" s="277" t="str">
        <f t="shared" ref="AE727" si="508">+IF(O728&gt;O727,"SUPERADA",IF(O728=O727,"EQUILIBRADA",IF(O728&lt;O727,"PARA MEJORAR")))</f>
        <v>EQUILIBRADA</v>
      </c>
      <c r="AF727" s="278"/>
      <c r="AG727" s="278"/>
      <c r="AH727" s="278"/>
      <c r="AI727" s="924"/>
      <c r="AJ727" s="42"/>
      <c r="AK727" s="247"/>
      <c r="AL727" s="247"/>
      <c r="AM727" s="247"/>
      <c r="AN727" s="247"/>
      <c r="AO727" s="43"/>
    </row>
    <row r="728" spans="1:41" ht="39.950000000000003" customHeight="1" thickBot="1" x14ac:dyDescent="0.25">
      <c r="A728" s="890"/>
      <c r="B728" s="939"/>
      <c r="C728" s="872"/>
      <c r="D728" s="875"/>
      <c r="E728" s="824"/>
      <c r="F728" s="827"/>
      <c r="G728" s="852"/>
      <c r="H728" s="850"/>
      <c r="I728" s="838"/>
      <c r="J728" s="838"/>
      <c r="K728" s="813"/>
      <c r="L728" s="909"/>
      <c r="M728" s="832"/>
      <c r="N728" s="154" t="s">
        <v>53</v>
      </c>
      <c r="O728" s="46">
        <v>0</v>
      </c>
      <c r="P728" s="47">
        <v>0</v>
      </c>
      <c r="Q728" s="47">
        <v>0</v>
      </c>
      <c r="R728" s="59">
        <v>0</v>
      </c>
      <c r="S728" s="232">
        <f>SUM(O728:O728)*M727</f>
        <v>0</v>
      </c>
      <c r="T728" s="159">
        <f>SUM(P728:P728)*M727</f>
        <v>0</v>
      </c>
      <c r="U728" s="159">
        <f>SUM(Q728:Q728)*M727</f>
        <v>0</v>
      </c>
      <c r="V728" s="159">
        <f>SUM(R728:R728)*M727</f>
        <v>0</v>
      </c>
      <c r="W728" s="209">
        <f t="shared" si="492"/>
        <v>0</v>
      </c>
      <c r="X728" s="380"/>
      <c r="Y728" s="381"/>
      <c r="Z728" s="801"/>
      <c r="AA728" s="319"/>
      <c r="AB728" s="319"/>
      <c r="AC728" s="929"/>
      <c r="AD728" s="896"/>
      <c r="AE728" s="279"/>
      <c r="AF728" s="279"/>
      <c r="AG728" s="278"/>
      <c r="AH728" s="278"/>
      <c r="AI728" s="924"/>
      <c r="AJ728" s="42"/>
      <c r="AK728" s="247"/>
      <c r="AL728" s="247"/>
      <c r="AM728" s="247"/>
      <c r="AN728" s="247"/>
      <c r="AO728" s="43"/>
    </row>
    <row r="729" spans="1:41" ht="39.950000000000003" customHeight="1" x14ac:dyDescent="0.2">
      <c r="A729" s="890"/>
      <c r="B729" s="939"/>
      <c r="C729" s="872"/>
      <c r="D729" s="875"/>
      <c r="E729" s="824"/>
      <c r="F729" s="827"/>
      <c r="G729" s="851" t="s">
        <v>391</v>
      </c>
      <c r="H729" s="848">
        <v>105</v>
      </c>
      <c r="I729" s="836" t="s">
        <v>392</v>
      </c>
      <c r="J729" s="836" t="s">
        <v>393</v>
      </c>
      <c r="K729" s="906">
        <v>0</v>
      </c>
      <c r="L729" s="908" t="s">
        <v>394</v>
      </c>
      <c r="M729" s="831">
        <v>0.4</v>
      </c>
      <c r="N729" s="14" t="s">
        <v>49</v>
      </c>
      <c r="O729" s="15">
        <v>0.25</v>
      </c>
      <c r="P729" s="16">
        <v>0.5</v>
      </c>
      <c r="Q729" s="16">
        <v>0.75</v>
      </c>
      <c r="R729" s="18">
        <v>1</v>
      </c>
      <c r="S729" s="133">
        <f>SUM(O729:O729)*M729</f>
        <v>0.1</v>
      </c>
      <c r="T729" s="134">
        <f>SUM(P729:P729)*M729</f>
        <v>0.2</v>
      </c>
      <c r="U729" s="134">
        <f>SUM(Q729:Q729)*M729</f>
        <v>0.30000000000000004</v>
      </c>
      <c r="V729" s="134">
        <f>SUM(R729:R729)*M729</f>
        <v>0.4</v>
      </c>
      <c r="W729" s="139">
        <f t="shared" si="492"/>
        <v>0.4</v>
      </c>
      <c r="X729" s="334">
        <f>+S730+S732+S734+S736</f>
        <v>0</v>
      </c>
      <c r="Y729" s="313">
        <f>+T730+T732+T734+T736</f>
        <v>0</v>
      </c>
      <c r="Z729" s="315">
        <f>+U730+U732+U734+U736</f>
        <v>0</v>
      </c>
      <c r="AA729" s="317">
        <f>+V730+V732+V734+V736</f>
        <v>0</v>
      </c>
      <c r="AB729" s="317">
        <f>+W730+W732+W734+W736</f>
        <v>0</v>
      </c>
      <c r="AC729" s="929"/>
      <c r="AD729" s="894" t="s">
        <v>395</v>
      </c>
      <c r="AE729" s="277" t="str">
        <f t="shared" ref="AE729" si="509">+IF(O730&gt;O729,"SUPERADA",IF(O730=O729,"EQUILIBRADA",IF(O730&lt;O729,"PARA MEJORAR")))</f>
        <v>PARA MEJORAR</v>
      </c>
      <c r="AF729" s="277" t="str">
        <f>IF(COUNTIF(AE729:AE736,"PARA MEJORAR")&gt;=1,"PARA MEJORAR","BIEN")</f>
        <v>PARA MEJORAR</v>
      </c>
      <c r="AG729" s="278"/>
      <c r="AH729" s="278"/>
      <c r="AI729" s="924"/>
      <c r="AJ729" s="29"/>
      <c r="AK729" s="30"/>
      <c r="AL729" s="30"/>
      <c r="AM729" s="30"/>
      <c r="AN729" s="30"/>
      <c r="AO729" s="31"/>
    </row>
    <row r="730" spans="1:41" ht="39.950000000000003" customHeight="1" thickBot="1" x14ac:dyDescent="0.25">
      <c r="A730" s="890"/>
      <c r="B730" s="939"/>
      <c r="C730" s="872"/>
      <c r="D730" s="875"/>
      <c r="E730" s="824"/>
      <c r="F730" s="827"/>
      <c r="G730" s="869"/>
      <c r="H730" s="849"/>
      <c r="I730" s="837"/>
      <c r="J730" s="837"/>
      <c r="K730" s="907"/>
      <c r="L730" s="897"/>
      <c r="M730" s="831"/>
      <c r="N730" s="147" t="s">
        <v>53</v>
      </c>
      <c r="O730" s="24">
        <v>0</v>
      </c>
      <c r="P730" s="25">
        <v>0</v>
      </c>
      <c r="Q730" s="25">
        <v>0</v>
      </c>
      <c r="R730" s="56">
        <v>0</v>
      </c>
      <c r="S730" s="124">
        <f>SUM(O730:O730)*M729</f>
        <v>0</v>
      </c>
      <c r="T730" s="125">
        <f>SUM(P730:P730)*M729</f>
        <v>0</v>
      </c>
      <c r="U730" s="125">
        <f>SUM(Q730:Q730)*M729</f>
        <v>0</v>
      </c>
      <c r="V730" s="125">
        <f>SUM(R730:R730)*M729</f>
        <v>0</v>
      </c>
      <c r="W730" s="140">
        <f t="shared" si="492"/>
        <v>0</v>
      </c>
      <c r="X730" s="335"/>
      <c r="Y730" s="314"/>
      <c r="Z730" s="316"/>
      <c r="AA730" s="318"/>
      <c r="AB730" s="318"/>
      <c r="AC730" s="929"/>
      <c r="AD730" s="895"/>
      <c r="AE730" s="279"/>
      <c r="AF730" s="278"/>
      <c r="AG730" s="278"/>
      <c r="AH730" s="278"/>
      <c r="AI730" s="924"/>
      <c r="AJ730" s="42"/>
      <c r="AK730" s="247"/>
      <c r="AL730" s="247"/>
      <c r="AM730" s="247"/>
      <c r="AN730" s="247"/>
      <c r="AO730" s="43"/>
    </row>
    <row r="731" spans="1:41" ht="39.950000000000003" customHeight="1" x14ac:dyDescent="0.2">
      <c r="A731" s="890"/>
      <c r="B731" s="939"/>
      <c r="C731" s="872"/>
      <c r="D731" s="875"/>
      <c r="E731" s="824"/>
      <c r="F731" s="827"/>
      <c r="G731" s="869"/>
      <c r="H731" s="849"/>
      <c r="I731" s="837"/>
      <c r="J731" s="837"/>
      <c r="K731" s="907"/>
      <c r="L731" s="897" t="s">
        <v>396</v>
      </c>
      <c r="M731" s="911">
        <v>0.2</v>
      </c>
      <c r="N731" s="44" t="s">
        <v>49</v>
      </c>
      <c r="O731" s="90">
        <v>0.25</v>
      </c>
      <c r="P731" s="66">
        <v>0.5</v>
      </c>
      <c r="Q731" s="66">
        <v>0.75</v>
      </c>
      <c r="R731" s="67">
        <v>1</v>
      </c>
      <c r="S731" s="127">
        <f>SUM(O731:O731)*M731</f>
        <v>0.05</v>
      </c>
      <c r="T731" s="128">
        <f>SUM(P731:P731)*M731</f>
        <v>0.1</v>
      </c>
      <c r="U731" s="128">
        <f>SUM(Q731:Q731)*M731</f>
        <v>0.15000000000000002</v>
      </c>
      <c r="V731" s="128">
        <f>SUM(R731:R731)*M731</f>
        <v>0.2</v>
      </c>
      <c r="W731" s="141">
        <f t="shared" si="492"/>
        <v>0.2</v>
      </c>
      <c r="X731" s="335"/>
      <c r="Y731" s="314"/>
      <c r="Z731" s="316"/>
      <c r="AA731" s="318"/>
      <c r="AB731" s="318"/>
      <c r="AC731" s="929"/>
      <c r="AD731" s="895"/>
      <c r="AE731" s="277" t="str">
        <f t="shared" ref="AE731" si="510">+IF(O732&gt;O731,"SUPERADA",IF(O732=O731,"EQUILIBRADA",IF(O732&lt;O731,"PARA MEJORAR")))</f>
        <v>PARA MEJORAR</v>
      </c>
      <c r="AF731" s="278"/>
      <c r="AG731" s="278"/>
      <c r="AH731" s="278"/>
      <c r="AI731" s="924"/>
      <c r="AJ731" s="42"/>
      <c r="AK731" s="247"/>
      <c r="AL731" s="247"/>
      <c r="AM731" s="247"/>
      <c r="AN731" s="247"/>
      <c r="AO731" s="43"/>
    </row>
    <row r="732" spans="1:41" ht="39.950000000000003" customHeight="1" thickBot="1" x14ac:dyDescent="0.25">
      <c r="A732" s="890"/>
      <c r="B732" s="939"/>
      <c r="C732" s="872"/>
      <c r="D732" s="875"/>
      <c r="E732" s="824"/>
      <c r="F732" s="827"/>
      <c r="G732" s="869"/>
      <c r="H732" s="849"/>
      <c r="I732" s="837"/>
      <c r="J732" s="837"/>
      <c r="K732" s="907"/>
      <c r="L732" s="897"/>
      <c r="M732" s="912"/>
      <c r="N732" s="147" t="s">
        <v>53</v>
      </c>
      <c r="O732" s="24">
        <v>0</v>
      </c>
      <c r="P732" s="25">
        <v>0</v>
      </c>
      <c r="Q732" s="25">
        <v>0</v>
      </c>
      <c r="R732" s="56">
        <v>0</v>
      </c>
      <c r="S732" s="124">
        <f>SUM(O732:O732)*M731</f>
        <v>0</v>
      </c>
      <c r="T732" s="125">
        <f>SUM(P732:P732)*M731</f>
        <v>0</v>
      </c>
      <c r="U732" s="125">
        <f>SUM(Q732:Q732)*M731</f>
        <v>0</v>
      </c>
      <c r="V732" s="125">
        <f>SUM(R732:R732)*M731</f>
        <v>0</v>
      </c>
      <c r="W732" s="140">
        <f t="shared" si="492"/>
        <v>0</v>
      </c>
      <c r="X732" s="335"/>
      <c r="Y732" s="314"/>
      <c r="Z732" s="316"/>
      <c r="AA732" s="318"/>
      <c r="AB732" s="318"/>
      <c r="AC732" s="929"/>
      <c r="AD732" s="895"/>
      <c r="AE732" s="279"/>
      <c r="AF732" s="278"/>
      <c r="AG732" s="278"/>
      <c r="AH732" s="278"/>
      <c r="AI732" s="924"/>
      <c r="AJ732" s="42"/>
      <c r="AK732" s="247"/>
      <c r="AL732" s="247"/>
      <c r="AM732" s="247"/>
      <c r="AN732" s="247"/>
      <c r="AO732" s="43"/>
    </row>
    <row r="733" spans="1:41" ht="39.950000000000003" customHeight="1" x14ac:dyDescent="0.2">
      <c r="A733" s="890"/>
      <c r="B733" s="939"/>
      <c r="C733" s="872"/>
      <c r="D733" s="875"/>
      <c r="E733" s="824"/>
      <c r="F733" s="827"/>
      <c r="G733" s="869"/>
      <c r="H733" s="849"/>
      <c r="I733" s="837"/>
      <c r="J733" s="837"/>
      <c r="K733" s="907"/>
      <c r="L733" s="897" t="s">
        <v>397</v>
      </c>
      <c r="M733" s="831">
        <v>0.2</v>
      </c>
      <c r="N733" s="44" t="s">
        <v>49</v>
      </c>
      <c r="O733" s="90">
        <v>0.25</v>
      </c>
      <c r="P733" s="66">
        <v>0.5</v>
      </c>
      <c r="Q733" s="66">
        <v>0.75</v>
      </c>
      <c r="R733" s="67">
        <v>1</v>
      </c>
      <c r="S733" s="127">
        <f>SUM(O733:O733)*M733</f>
        <v>0.05</v>
      </c>
      <c r="T733" s="128">
        <f>SUM(P733:P733)*M733</f>
        <v>0.1</v>
      </c>
      <c r="U733" s="128">
        <f>SUM(Q733:Q733)*M733</f>
        <v>0.15000000000000002</v>
      </c>
      <c r="V733" s="128">
        <f>SUM(R733:R733)*M733</f>
        <v>0.2</v>
      </c>
      <c r="W733" s="141">
        <f t="shared" si="492"/>
        <v>0.2</v>
      </c>
      <c r="X733" s="335"/>
      <c r="Y733" s="314"/>
      <c r="Z733" s="316"/>
      <c r="AA733" s="318"/>
      <c r="AB733" s="318"/>
      <c r="AC733" s="929"/>
      <c r="AD733" s="895"/>
      <c r="AE733" s="277" t="str">
        <f t="shared" ref="AE733" si="511">+IF(O734&gt;O733,"SUPERADA",IF(O734=O733,"EQUILIBRADA",IF(O734&lt;O733,"PARA MEJORAR")))</f>
        <v>PARA MEJORAR</v>
      </c>
      <c r="AF733" s="278"/>
      <c r="AG733" s="278"/>
      <c r="AH733" s="278"/>
      <c r="AI733" s="924"/>
      <c r="AJ733" s="42"/>
      <c r="AK733" s="247"/>
      <c r="AL733" s="247"/>
      <c r="AM733" s="247"/>
      <c r="AN733" s="247"/>
      <c r="AO733" s="43"/>
    </row>
    <row r="734" spans="1:41" ht="39.950000000000003" customHeight="1" thickBot="1" x14ac:dyDescent="0.25">
      <c r="A734" s="890"/>
      <c r="B734" s="939"/>
      <c r="C734" s="872"/>
      <c r="D734" s="875"/>
      <c r="E734" s="824"/>
      <c r="F734" s="827"/>
      <c r="G734" s="869"/>
      <c r="H734" s="849"/>
      <c r="I734" s="837"/>
      <c r="J734" s="837"/>
      <c r="K734" s="907"/>
      <c r="L734" s="897"/>
      <c r="M734" s="831"/>
      <c r="N734" s="147" t="s">
        <v>53</v>
      </c>
      <c r="O734" s="24">
        <v>0</v>
      </c>
      <c r="P734" s="25">
        <v>0</v>
      </c>
      <c r="Q734" s="25">
        <v>0</v>
      </c>
      <c r="R734" s="56">
        <v>0</v>
      </c>
      <c r="S734" s="124">
        <f>SUM(O734:O734)*M733</f>
        <v>0</v>
      </c>
      <c r="T734" s="125">
        <f>SUM(P734:P734)*M733</f>
        <v>0</v>
      </c>
      <c r="U734" s="125">
        <f>SUM(Q734:Q734)*M733</f>
        <v>0</v>
      </c>
      <c r="V734" s="125">
        <f>SUM(R734:R734)*M733</f>
        <v>0</v>
      </c>
      <c r="W734" s="140">
        <f t="shared" si="492"/>
        <v>0</v>
      </c>
      <c r="X734" s="335"/>
      <c r="Y734" s="314"/>
      <c r="Z734" s="316"/>
      <c r="AA734" s="318"/>
      <c r="AB734" s="318"/>
      <c r="AC734" s="929"/>
      <c r="AD734" s="895"/>
      <c r="AE734" s="279"/>
      <c r="AF734" s="278"/>
      <c r="AG734" s="278"/>
      <c r="AH734" s="278"/>
      <c r="AI734" s="924"/>
      <c r="AJ734" s="42"/>
      <c r="AK734" s="247"/>
      <c r="AL734" s="247"/>
      <c r="AM734" s="247"/>
      <c r="AN734" s="247"/>
      <c r="AO734" s="43"/>
    </row>
    <row r="735" spans="1:41" ht="39.950000000000003" customHeight="1" x14ac:dyDescent="0.2">
      <c r="A735" s="890"/>
      <c r="B735" s="939"/>
      <c r="C735" s="872"/>
      <c r="D735" s="875"/>
      <c r="E735" s="824"/>
      <c r="F735" s="827"/>
      <c r="G735" s="869"/>
      <c r="H735" s="849"/>
      <c r="I735" s="837"/>
      <c r="J735" s="837"/>
      <c r="K735" s="907"/>
      <c r="L735" s="897" t="s">
        <v>398</v>
      </c>
      <c r="M735" s="831">
        <v>0.2</v>
      </c>
      <c r="N735" s="44" t="s">
        <v>49</v>
      </c>
      <c r="O735" s="90">
        <v>0.25</v>
      </c>
      <c r="P735" s="66">
        <v>0.5</v>
      </c>
      <c r="Q735" s="66">
        <v>0.75</v>
      </c>
      <c r="R735" s="67">
        <v>1</v>
      </c>
      <c r="S735" s="127">
        <f>SUM(O735:O735)*M735</f>
        <v>0.05</v>
      </c>
      <c r="T735" s="128">
        <f>SUM(P735:P735)*M735</f>
        <v>0.1</v>
      </c>
      <c r="U735" s="128">
        <f>SUM(Q735:Q735)*M735</f>
        <v>0.15000000000000002</v>
      </c>
      <c r="V735" s="128">
        <f>SUM(R735:R735)*M735</f>
        <v>0.2</v>
      </c>
      <c r="W735" s="141">
        <f t="shared" si="492"/>
        <v>0.2</v>
      </c>
      <c r="X735" s="335"/>
      <c r="Y735" s="314"/>
      <c r="Z735" s="316"/>
      <c r="AA735" s="318"/>
      <c r="AB735" s="318"/>
      <c r="AC735" s="929"/>
      <c r="AD735" s="895"/>
      <c r="AE735" s="277" t="str">
        <f t="shared" ref="AE735" si="512">+IF(O736&gt;O735,"SUPERADA",IF(O736=O735,"EQUILIBRADA",IF(O736&lt;O735,"PARA MEJORAR")))</f>
        <v>PARA MEJORAR</v>
      </c>
      <c r="AF735" s="278"/>
      <c r="AG735" s="278"/>
      <c r="AH735" s="278"/>
      <c r="AI735" s="924"/>
      <c r="AJ735" s="42"/>
      <c r="AK735" s="247"/>
      <c r="AL735" s="247"/>
      <c r="AM735" s="247"/>
      <c r="AN735" s="247"/>
      <c r="AO735" s="43"/>
    </row>
    <row r="736" spans="1:41" ht="39.950000000000003" customHeight="1" thickBot="1" x14ac:dyDescent="0.25">
      <c r="A736" s="890"/>
      <c r="B736" s="939"/>
      <c r="C736" s="872"/>
      <c r="D736" s="875"/>
      <c r="E736" s="824"/>
      <c r="F736" s="827"/>
      <c r="G736" s="869"/>
      <c r="H736" s="849"/>
      <c r="I736" s="837"/>
      <c r="J736" s="837"/>
      <c r="K736" s="907"/>
      <c r="L736" s="858"/>
      <c r="M736" s="831"/>
      <c r="N736" s="198" t="s">
        <v>53</v>
      </c>
      <c r="O736" s="46">
        <v>0</v>
      </c>
      <c r="P736" s="47">
        <v>0</v>
      </c>
      <c r="Q736" s="47">
        <v>0</v>
      </c>
      <c r="R736" s="59">
        <v>0</v>
      </c>
      <c r="S736" s="158">
        <f>SUM(O736:O736)*M735</f>
        <v>0</v>
      </c>
      <c r="T736" s="159">
        <f>SUM(P736:P736)*M735</f>
        <v>0</v>
      </c>
      <c r="U736" s="159">
        <f>SUM(Q736:Q736)*M735</f>
        <v>0</v>
      </c>
      <c r="V736" s="159">
        <f>SUM(R736:R736)*M735</f>
        <v>0</v>
      </c>
      <c r="W736" s="209">
        <f t="shared" si="492"/>
        <v>0</v>
      </c>
      <c r="X736" s="380"/>
      <c r="Y736" s="381"/>
      <c r="Z736" s="801"/>
      <c r="AA736" s="319"/>
      <c r="AB736" s="319"/>
      <c r="AC736" s="929"/>
      <c r="AD736" s="896"/>
      <c r="AE736" s="279"/>
      <c r="AF736" s="279"/>
      <c r="AG736" s="278"/>
      <c r="AH736" s="278"/>
      <c r="AI736" s="924"/>
      <c r="AJ736" s="42"/>
      <c r="AK736" s="247"/>
      <c r="AL736" s="247"/>
      <c r="AM736" s="247"/>
      <c r="AN736" s="247"/>
      <c r="AO736" s="43"/>
    </row>
    <row r="737" spans="1:41" ht="39.950000000000003" customHeight="1" x14ac:dyDescent="0.2">
      <c r="A737" s="890"/>
      <c r="B737" s="939"/>
      <c r="C737" s="872"/>
      <c r="D737" s="875"/>
      <c r="E737" s="824"/>
      <c r="F737" s="827"/>
      <c r="G737" s="851" t="s">
        <v>399</v>
      </c>
      <c r="H737" s="848">
        <v>106</v>
      </c>
      <c r="I737" s="836" t="s">
        <v>400</v>
      </c>
      <c r="J737" s="836" t="s">
        <v>401</v>
      </c>
      <c r="K737" s="811">
        <v>0</v>
      </c>
      <c r="L737" s="908" t="s">
        <v>402</v>
      </c>
      <c r="M737" s="841">
        <v>0.3</v>
      </c>
      <c r="N737" s="14" t="s">
        <v>49</v>
      </c>
      <c r="O737" s="15">
        <v>1</v>
      </c>
      <c r="P737" s="16">
        <v>1</v>
      </c>
      <c r="Q737" s="16">
        <v>1</v>
      </c>
      <c r="R737" s="18">
        <v>1</v>
      </c>
      <c r="S737" s="133">
        <f>SUM(O737:O737)*M737</f>
        <v>0.3</v>
      </c>
      <c r="T737" s="134">
        <f>SUM(P737:P737)*M737</f>
        <v>0.3</v>
      </c>
      <c r="U737" s="134">
        <f>SUM(Q737:Q737)*M737</f>
        <v>0.3</v>
      </c>
      <c r="V737" s="134">
        <f>SUM(R737:R737)*M737</f>
        <v>0.3</v>
      </c>
      <c r="W737" s="135">
        <f t="shared" si="492"/>
        <v>0.3</v>
      </c>
      <c r="X737" s="334">
        <f>+S738+S740+S742</f>
        <v>0</v>
      </c>
      <c r="Y737" s="313">
        <f>+T738+T740+T742</f>
        <v>0</v>
      </c>
      <c r="Z737" s="315">
        <f>+U738+U740+U742</f>
        <v>0</v>
      </c>
      <c r="AA737" s="317">
        <f>+V738+V740+V742</f>
        <v>0</v>
      </c>
      <c r="AB737" s="317">
        <f>+W738+W740+W742</f>
        <v>0</v>
      </c>
      <c r="AC737" s="929"/>
      <c r="AD737" s="895" t="s">
        <v>388</v>
      </c>
      <c r="AE737" s="277" t="str">
        <f t="shared" ref="AE737" si="513">+IF(O738&gt;O737,"SUPERADA",IF(O738=O737,"EQUILIBRADA",IF(O738&lt;O737,"PARA MEJORAR")))</f>
        <v>PARA MEJORAR</v>
      </c>
      <c r="AF737" s="277" t="str">
        <f>IF(COUNTIF(AE737:AE742,"PARA MEJORAR")&gt;=1,"PARA MEJORAR","BIEN")</f>
        <v>PARA MEJORAR</v>
      </c>
      <c r="AG737" s="278"/>
      <c r="AH737" s="278"/>
      <c r="AI737" s="924"/>
      <c r="AJ737" s="29"/>
      <c r="AK737" s="30"/>
      <c r="AL737" s="30"/>
      <c r="AM737" s="30"/>
      <c r="AN737" s="30"/>
      <c r="AO737" s="31"/>
    </row>
    <row r="738" spans="1:41" ht="39.950000000000003" customHeight="1" thickBot="1" x14ac:dyDescent="0.25">
      <c r="A738" s="890"/>
      <c r="B738" s="939"/>
      <c r="C738" s="872"/>
      <c r="D738" s="875"/>
      <c r="E738" s="824"/>
      <c r="F738" s="827"/>
      <c r="G738" s="869"/>
      <c r="H738" s="849"/>
      <c r="I738" s="837"/>
      <c r="J738" s="837"/>
      <c r="K738" s="812"/>
      <c r="L738" s="897"/>
      <c r="M738" s="831"/>
      <c r="N738" s="147" t="s">
        <v>53</v>
      </c>
      <c r="O738" s="24">
        <v>0</v>
      </c>
      <c r="P738" s="25">
        <v>0</v>
      </c>
      <c r="Q738" s="25">
        <v>0</v>
      </c>
      <c r="R738" s="56">
        <v>0</v>
      </c>
      <c r="S738" s="124">
        <f>SUM(O738:O738)*M737</f>
        <v>0</v>
      </c>
      <c r="T738" s="125">
        <f>SUM(P738:P738)*M737</f>
        <v>0</v>
      </c>
      <c r="U738" s="125">
        <f>SUM(Q738:Q738)*M737</f>
        <v>0</v>
      </c>
      <c r="V738" s="125">
        <f>SUM(R738:R738)*M737</f>
        <v>0</v>
      </c>
      <c r="W738" s="126">
        <f t="shared" si="492"/>
        <v>0</v>
      </c>
      <c r="X738" s="335"/>
      <c r="Y738" s="314"/>
      <c r="Z738" s="316"/>
      <c r="AA738" s="318"/>
      <c r="AB738" s="318"/>
      <c r="AC738" s="929"/>
      <c r="AD738" s="895"/>
      <c r="AE738" s="279"/>
      <c r="AF738" s="278"/>
      <c r="AG738" s="278"/>
      <c r="AH738" s="278"/>
      <c r="AI738" s="924"/>
      <c r="AJ738" s="42"/>
      <c r="AK738" s="247"/>
      <c r="AL738" s="247"/>
      <c r="AM738" s="247"/>
      <c r="AN738" s="247"/>
      <c r="AO738" s="43"/>
    </row>
    <row r="739" spans="1:41" ht="39.950000000000003" customHeight="1" x14ac:dyDescent="0.2">
      <c r="A739" s="890"/>
      <c r="B739" s="939"/>
      <c r="C739" s="872"/>
      <c r="D739" s="875"/>
      <c r="E739" s="824"/>
      <c r="F739" s="827"/>
      <c r="G739" s="869"/>
      <c r="H739" s="849"/>
      <c r="I739" s="837"/>
      <c r="J739" s="837"/>
      <c r="K739" s="812"/>
      <c r="L739" s="897" t="s">
        <v>403</v>
      </c>
      <c r="M739" s="831">
        <v>0.2</v>
      </c>
      <c r="N739" s="44" t="s">
        <v>49</v>
      </c>
      <c r="O739" s="90">
        <v>0</v>
      </c>
      <c r="P739" s="66">
        <v>0.5</v>
      </c>
      <c r="Q739" s="66">
        <v>1</v>
      </c>
      <c r="R739" s="67">
        <v>1</v>
      </c>
      <c r="S739" s="127">
        <f>SUM(O739:O739)*M739</f>
        <v>0</v>
      </c>
      <c r="T739" s="128">
        <f>SUM(P739:P739)*M739</f>
        <v>0.1</v>
      </c>
      <c r="U739" s="128">
        <f>SUM(Q739:Q739)*M739</f>
        <v>0.2</v>
      </c>
      <c r="V739" s="128">
        <f>SUM(R739:R739)*M739</f>
        <v>0.2</v>
      </c>
      <c r="W739" s="129">
        <f t="shared" si="492"/>
        <v>0.2</v>
      </c>
      <c r="X739" s="335"/>
      <c r="Y739" s="314"/>
      <c r="Z739" s="316"/>
      <c r="AA739" s="318"/>
      <c r="AB739" s="318"/>
      <c r="AC739" s="929"/>
      <c r="AD739" s="895"/>
      <c r="AE739" s="277" t="str">
        <f t="shared" ref="AE739" si="514">+IF(O740&gt;O739,"SUPERADA",IF(O740=O739,"EQUILIBRADA",IF(O740&lt;O739,"PARA MEJORAR")))</f>
        <v>EQUILIBRADA</v>
      </c>
      <c r="AF739" s="278"/>
      <c r="AG739" s="278"/>
      <c r="AH739" s="278"/>
      <c r="AI739" s="924"/>
      <c r="AJ739" s="42"/>
      <c r="AK739" s="247"/>
      <c r="AL739" s="247"/>
      <c r="AM739" s="247"/>
      <c r="AN739" s="247"/>
      <c r="AO739" s="43"/>
    </row>
    <row r="740" spans="1:41" ht="39.950000000000003" customHeight="1" thickBot="1" x14ac:dyDescent="0.25">
      <c r="A740" s="890"/>
      <c r="B740" s="939"/>
      <c r="C740" s="872"/>
      <c r="D740" s="875"/>
      <c r="E740" s="824"/>
      <c r="F740" s="827"/>
      <c r="G740" s="869"/>
      <c r="H740" s="849"/>
      <c r="I740" s="837"/>
      <c r="J740" s="837"/>
      <c r="K740" s="812"/>
      <c r="L740" s="897"/>
      <c r="M740" s="831"/>
      <c r="N740" s="147" t="s">
        <v>53</v>
      </c>
      <c r="O740" s="24">
        <v>0</v>
      </c>
      <c r="P740" s="25">
        <v>0</v>
      </c>
      <c r="Q740" s="25">
        <v>0</v>
      </c>
      <c r="R740" s="56">
        <v>0</v>
      </c>
      <c r="S740" s="124">
        <f>SUM(O740:O740)*M739</f>
        <v>0</v>
      </c>
      <c r="T740" s="125">
        <f>SUM(P740:P740)*M739</f>
        <v>0</v>
      </c>
      <c r="U740" s="125">
        <f>SUM(Q740:Q740)*M739</f>
        <v>0</v>
      </c>
      <c r="V740" s="125">
        <f>SUM(R740:R740)*M739</f>
        <v>0</v>
      </c>
      <c r="W740" s="126">
        <f t="shared" si="492"/>
        <v>0</v>
      </c>
      <c r="X740" s="335"/>
      <c r="Y740" s="314"/>
      <c r="Z740" s="316"/>
      <c r="AA740" s="318"/>
      <c r="AB740" s="318"/>
      <c r="AC740" s="929"/>
      <c r="AD740" s="895"/>
      <c r="AE740" s="279"/>
      <c r="AF740" s="278"/>
      <c r="AG740" s="278"/>
      <c r="AH740" s="278"/>
      <c r="AI740" s="924"/>
      <c r="AJ740" s="42"/>
      <c r="AK740" s="247"/>
      <c r="AL740" s="247"/>
      <c r="AM740" s="247"/>
      <c r="AN740" s="247"/>
      <c r="AO740" s="43"/>
    </row>
    <row r="741" spans="1:41" ht="39.950000000000003" customHeight="1" x14ac:dyDescent="0.2">
      <c r="A741" s="890"/>
      <c r="B741" s="939"/>
      <c r="C741" s="872"/>
      <c r="D741" s="875"/>
      <c r="E741" s="824"/>
      <c r="F741" s="827"/>
      <c r="G741" s="869"/>
      <c r="H741" s="849"/>
      <c r="I741" s="837"/>
      <c r="J741" s="837"/>
      <c r="K741" s="812"/>
      <c r="L741" s="897" t="s">
        <v>404</v>
      </c>
      <c r="M741" s="831">
        <v>0.5</v>
      </c>
      <c r="N741" s="44" t="s">
        <v>49</v>
      </c>
      <c r="O741" s="90">
        <v>0</v>
      </c>
      <c r="P741" s="66">
        <v>0.25</v>
      </c>
      <c r="Q741" s="66">
        <v>0.75</v>
      </c>
      <c r="R741" s="67">
        <v>1</v>
      </c>
      <c r="S741" s="127">
        <f>SUM(O741:O741)*M741</f>
        <v>0</v>
      </c>
      <c r="T741" s="128">
        <f>SUM(P741:P741)*M741</f>
        <v>0.125</v>
      </c>
      <c r="U741" s="128">
        <f>SUM(Q741:Q741)*M741</f>
        <v>0.375</v>
      </c>
      <c r="V741" s="128">
        <f>SUM(R741:R741)*M741</f>
        <v>0.5</v>
      </c>
      <c r="W741" s="129">
        <f t="shared" si="492"/>
        <v>0.5</v>
      </c>
      <c r="X741" s="335"/>
      <c r="Y741" s="314"/>
      <c r="Z741" s="316"/>
      <c r="AA741" s="318"/>
      <c r="AB741" s="318"/>
      <c r="AC741" s="929"/>
      <c r="AD741" s="895"/>
      <c r="AE741" s="277" t="str">
        <f t="shared" ref="AE741" si="515">+IF(O742&gt;O741,"SUPERADA",IF(O742=O741,"EQUILIBRADA",IF(O742&lt;O741,"PARA MEJORAR")))</f>
        <v>EQUILIBRADA</v>
      </c>
      <c r="AF741" s="278"/>
      <c r="AG741" s="278"/>
      <c r="AH741" s="278"/>
      <c r="AI741" s="924"/>
      <c r="AJ741" s="42"/>
      <c r="AK741" s="247"/>
      <c r="AL741" s="247"/>
      <c r="AM741" s="247"/>
      <c r="AN741" s="247"/>
      <c r="AO741" s="43"/>
    </row>
    <row r="742" spans="1:41" ht="39.950000000000003" customHeight="1" thickBot="1" x14ac:dyDescent="0.25">
      <c r="A742" s="890"/>
      <c r="B742" s="939"/>
      <c r="C742" s="872"/>
      <c r="D742" s="875"/>
      <c r="E742" s="824"/>
      <c r="F742" s="827"/>
      <c r="G742" s="852"/>
      <c r="H742" s="850"/>
      <c r="I742" s="838"/>
      <c r="J742" s="838"/>
      <c r="K742" s="813"/>
      <c r="L742" s="898"/>
      <c r="M742" s="832"/>
      <c r="N742" s="154" t="s">
        <v>53</v>
      </c>
      <c r="O742" s="46">
        <v>0</v>
      </c>
      <c r="P742" s="47">
        <v>0</v>
      </c>
      <c r="Q742" s="47">
        <v>0</v>
      </c>
      <c r="R742" s="59">
        <v>0</v>
      </c>
      <c r="S742" s="158">
        <f>SUM(O742:O742)*M741</f>
        <v>0</v>
      </c>
      <c r="T742" s="159">
        <f>SUM(P742:P742)*M741</f>
        <v>0</v>
      </c>
      <c r="U742" s="159">
        <f>SUM(Q742:Q742)*M741</f>
        <v>0</v>
      </c>
      <c r="V742" s="159">
        <f>SUM(R742:R742)*M741</f>
        <v>0</v>
      </c>
      <c r="W742" s="160">
        <f t="shared" si="492"/>
        <v>0</v>
      </c>
      <c r="X742" s="335"/>
      <c r="Y742" s="314"/>
      <c r="Z742" s="316"/>
      <c r="AA742" s="318"/>
      <c r="AB742" s="318"/>
      <c r="AC742" s="929"/>
      <c r="AD742" s="895"/>
      <c r="AE742" s="279"/>
      <c r="AF742" s="278"/>
      <c r="AG742" s="278"/>
      <c r="AH742" s="278"/>
      <c r="AI742" s="924"/>
      <c r="AJ742" s="42"/>
      <c r="AK742" s="247"/>
      <c r="AL742" s="247"/>
      <c r="AM742" s="247"/>
      <c r="AN742" s="247"/>
      <c r="AO742" s="43"/>
    </row>
    <row r="743" spans="1:41" ht="39.950000000000003" customHeight="1" x14ac:dyDescent="0.2">
      <c r="A743" s="890"/>
      <c r="B743" s="939"/>
      <c r="C743" s="872"/>
      <c r="D743" s="875"/>
      <c r="E743" s="824"/>
      <c r="F743" s="827"/>
      <c r="G743" s="851" t="s">
        <v>405</v>
      </c>
      <c r="H743" s="848">
        <v>107</v>
      </c>
      <c r="I743" s="836" t="s">
        <v>406</v>
      </c>
      <c r="J743" s="836" t="s">
        <v>381</v>
      </c>
      <c r="K743" s="811">
        <v>0</v>
      </c>
      <c r="L743" s="908" t="s">
        <v>407</v>
      </c>
      <c r="M743" s="899">
        <v>0.5</v>
      </c>
      <c r="N743" s="14" t="s">
        <v>49</v>
      </c>
      <c r="O743" s="15">
        <v>0.5</v>
      </c>
      <c r="P743" s="16">
        <v>1</v>
      </c>
      <c r="Q743" s="16">
        <v>1</v>
      </c>
      <c r="R743" s="18">
        <v>1</v>
      </c>
      <c r="S743" s="133">
        <f>SUM(O743:O743)*M743</f>
        <v>0.25</v>
      </c>
      <c r="T743" s="134">
        <f>SUM(P743:P743)*M743</f>
        <v>0.5</v>
      </c>
      <c r="U743" s="134">
        <f>SUM(Q743:Q743)*M743</f>
        <v>0.5</v>
      </c>
      <c r="V743" s="134">
        <f>SUM(R743:R743)*M743</f>
        <v>0.5</v>
      </c>
      <c r="W743" s="135">
        <f t="shared" si="492"/>
        <v>0.5</v>
      </c>
      <c r="X743" s="334">
        <f>+S744+S746+S748</f>
        <v>0</v>
      </c>
      <c r="Y743" s="313">
        <f>+T744+T746+T748</f>
        <v>0</v>
      </c>
      <c r="Z743" s="315">
        <f>+U744+U746+U748</f>
        <v>0</v>
      </c>
      <c r="AA743" s="317">
        <f>+V744+V746+V748</f>
        <v>0</v>
      </c>
      <c r="AB743" s="317">
        <f>+W744+W746+W748</f>
        <v>0</v>
      </c>
      <c r="AC743" s="929"/>
      <c r="AD743" s="895"/>
      <c r="AE743" s="277" t="str">
        <f t="shared" ref="AE743" si="516">+IF(O744&gt;O743,"SUPERADA",IF(O744=O743,"EQUILIBRADA",IF(O744&lt;O743,"PARA MEJORAR")))</f>
        <v>PARA MEJORAR</v>
      </c>
      <c r="AF743" s="277" t="str">
        <f>IF(COUNTIF(AE743:AE748,"PARA MEJORAR")&gt;=1,"PARA MEJORAR","BIEN")</f>
        <v>PARA MEJORAR</v>
      </c>
      <c r="AG743" s="278"/>
      <c r="AH743" s="278"/>
      <c r="AI743" s="924"/>
      <c r="AJ743" s="29"/>
      <c r="AK743" s="30"/>
      <c r="AL743" s="30"/>
      <c r="AM743" s="30"/>
      <c r="AN743" s="30"/>
      <c r="AO743" s="31"/>
    </row>
    <row r="744" spans="1:41" ht="39.950000000000003" customHeight="1" thickBot="1" x14ac:dyDescent="0.25">
      <c r="A744" s="890"/>
      <c r="B744" s="939"/>
      <c r="C744" s="872"/>
      <c r="D744" s="875"/>
      <c r="E744" s="824"/>
      <c r="F744" s="827"/>
      <c r="G744" s="869"/>
      <c r="H744" s="849"/>
      <c r="I744" s="837"/>
      <c r="J744" s="837"/>
      <c r="K744" s="812"/>
      <c r="L744" s="897"/>
      <c r="M744" s="900"/>
      <c r="N744" s="147" t="s">
        <v>53</v>
      </c>
      <c r="O744" s="24">
        <v>0</v>
      </c>
      <c r="P744" s="25">
        <v>0</v>
      </c>
      <c r="Q744" s="25">
        <v>0</v>
      </c>
      <c r="R744" s="56">
        <v>0</v>
      </c>
      <c r="S744" s="124">
        <f>SUM(O744:O744)*M743</f>
        <v>0</v>
      </c>
      <c r="T744" s="125">
        <f>SUM(P744:P744)*M743</f>
        <v>0</v>
      </c>
      <c r="U744" s="125">
        <f>SUM(Q744:Q744)*M743</f>
        <v>0</v>
      </c>
      <c r="V744" s="125">
        <f>SUM(R744:R744)*M743</f>
        <v>0</v>
      </c>
      <c r="W744" s="126">
        <f t="shared" si="492"/>
        <v>0</v>
      </c>
      <c r="X744" s="335"/>
      <c r="Y744" s="314"/>
      <c r="Z744" s="316"/>
      <c r="AA744" s="318"/>
      <c r="AB744" s="318"/>
      <c r="AC744" s="929"/>
      <c r="AD744" s="895"/>
      <c r="AE744" s="279"/>
      <c r="AF744" s="278"/>
      <c r="AG744" s="278"/>
      <c r="AH744" s="278"/>
      <c r="AI744" s="924"/>
      <c r="AJ744" s="42"/>
      <c r="AK744" s="247"/>
      <c r="AL744" s="247"/>
      <c r="AM744" s="247"/>
      <c r="AN744" s="247"/>
      <c r="AO744" s="43"/>
    </row>
    <row r="745" spans="1:41" ht="39.950000000000003" customHeight="1" x14ac:dyDescent="0.2">
      <c r="A745" s="890"/>
      <c r="B745" s="939"/>
      <c r="C745" s="872"/>
      <c r="D745" s="875"/>
      <c r="E745" s="824"/>
      <c r="F745" s="827"/>
      <c r="G745" s="869"/>
      <c r="H745" s="849"/>
      <c r="I745" s="837"/>
      <c r="J745" s="837"/>
      <c r="K745" s="812"/>
      <c r="L745" s="897" t="s">
        <v>408</v>
      </c>
      <c r="M745" s="900">
        <v>0.1</v>
      </c>
      <c r="N745" s="44" t="s">
        <v>49</v>
      </c>
      <c r="O745" s="90">
        <v>0</v>
      </c>
      <c r="P745" s="66">
        <v>1</v>
      </c>
      <c r="Q745" s="66">
        <v>1</v>
      </c>
      <c r="R745" s="67">
        <v>1</v>
      </c>
      <c r="S745" s="127">
        <f>SUM(O745:O745)*M745</f>
        <v>0</v>
      </c>
      <c r="T745" s="128">
        <f>SUM(P745:P745)*M745</f>
        <v>0.1</v>
      </c>
      <c r="U745" s="128">
        <f>SUM(Q745:Q745)*M745</f>
        <v>0.1</v>
      </c>
      <c r="V745" s="128">
        <f>SUM(R745:R745)*M745</f>
        <v>0.1</v>
      </c>
      <c r="W745" s="129">
        <f t="shared" si="492"/>
        <v>0.1</v>
      </c>
      <c r="X745" s="335"/>
      <c r="Y745" s="314"/>
      <c r="Z745" s="316"/>
      <c r="AA745" s="318"/>
      <c r="AB745" s="318"/>
      <c r="AC745" s="929"/>
      <c r="AD745" s="895"/>
      <c r="AE745" s="277" t="str">
        <f t="shared" ref="AE745" si="517">+IF(O746&gt;O745,"SUPERADA",IF(O746=O745,"EQUILIBRADA",IF(O746&lt;O745,"PARA MEJORAR")))</f>
        <v>EQUILIBRADA</v>
      </c>
      <c r="AF745" s="278"/>
      <c r="AG745" s="278"/>
      <c r="AH745" s="278"/>
      <c r="AI745" s="924"/>
      <c r="AJ745" s="42"/>
      <c r="AK745" s="247"/>
      <c r="AL745" s="247"/>
      <c r="AM745" s="247"/>
      <c r="AN745" s="247"/>
      <c r="AO745" s="43"/>
    </row>
    <row r="746" spans="1:41" ht="39.950000000000003" customHeight="1" thickBot="1" x14ac:dyDescent="0.25">
      <c r="A746" s="890"/>
      <c r="B746" s="939"/>
      <c r="C746" s="872"/>
      <c r="D746" s="875"/>
      <c r="E746" s="824"/>
      <c r="F746" s="827"/>
      <c r="G746" s="869"/>
      <c r="H746" s="849"/>
      <c r="I746" s="837"/>
      <c r="J746" s="837"/>
      <c r="K746" s="812"/>
      <c r="L746" s="897"/>
      <c r="M746" s="900"/>
      <c r="N746" s="147" t="s">
        <v>53</v>
      </c>
      <c r="O746" s="24">
        <v>0</v>
      </c>
      <c r="P746" s="25">
        <v>0</v>
      </c>
      <c r="Q746" s="25">
        <v>0</v>
      </c>
      <c r="R746" s="56">
        <v>0</v>
      </c>
      <c r="S746" s="124">
        <f>SUM(O746:O746)*M745</f>
        <v>0</v>
      </c>
      <c r="T746" s="125">
        <f>SUM(P746:P746)*M745</f>
        <v>0</v>
      </c>
      <c r="U746" s="125">
        <f>SUM(Q746:Q746)*M745</f>
        <v>0</v>
      </c>
      <c r="V746" s="125">
        <f>SUM(R746:R746)*M745</f>
        <v>0</v>
      </c>
      <c r="W746" s="126">
        <f t="shared" si="492"/>
        <v>0</v>
      </c>
      <c r="X746" s="335"/>
      <c r="Y746" s="314"/>
      <c r="Z746" s="316"/>
      <c r="AA746" s="318"/>
      <c r="AB746" s="318"/>
      <c r="AC746" s="929"/>
      <c r="AD746" s="895"/>
      <c r="AE746" s="279"/>
      <c r="AF746" s="278"/>
      <c r="AG746" s="278"/>
      <c r="AH746" s="278"/>
      <c r="AI746" s="924"/>
      <c r="AJ746" s="42"/>
      <c r="AK746" s="247"/>
      <c r="AL746" s="247"/>
      <c r="AM746" s="247"/>
      <c r="AN746" s="247"/>
      <c r="AO746" s="43"/>
    </row>
    <row r="747" spans="1:41" ht="39.950000000000003" customHeight="1" x14ac:dyDescent="0.2">
      <c r="A747" s="890"/>
      <c r="B747" s="939"/>
      <c r="C747" s="872"/>
      <c r="D747" s="875"/>
      <c r="E747" s="824"/>
      <c r="F747" s="827"/>
      <c r="G747" s="869"/>
      <c r="H747" s="849"/>
      <c r="I747" s="837"/>
      <c r="J747" s="837"/>
      <c r="K747" s="812"/>
      <c r="L747" s="897" t="s">
        <v>409</v>
      </c>
      <c r="M747" s="900">
        <v>0.4</v>
      </c>
      <c r="N747" s="44" t="s">
        <v>49</v>
      </c>
      <c r="O747" s="90">
        <v>0</v>
      </c>
      <c r="P747" s="66">
        <v>0.25</v>
      </c>
      <c r="Q747" s="66">
        <v>0.5</v>
      </c>
      <c r="R747" s="67">
        <v>1</v>
      </c>
      <c r="S747" s="127">
        <f>SUM(O747:O747)*M747</f>
        <v>0</v>
      </c>
      <c r="T747" s="128">
        <f>SUM(P747:P747)*M747</f>
        <v>0.1</v>
      </c>
      <c r="U747" s="128">
        <f>SUM(Q747:Q747)*M747</f>
        <v>0.2</v>
      </c>
      <c r="V747" s="128">
        <f>SUM(R747:R747)*M747</f>
        <v>0.4</v>
      </c>
      <c r="W747" s="129">
        <f t="shared" si="492"/>
        <v>0.4</v>
      </c>
      <c r="X747" s="335"/>
      <c r="Y747" s="314"/>
      <c r="Z747" s="316"/>
      <c r="AA747" s="318"/>
      <c r="AB747" s="318"/>
      <c r="AC747" s="929"/>
      <c r="AD747" s="895"/>
      <c r="AE747" s="277" t="str">
        <f t="shared" ref="AE747" si="518">+IF(O748&gt;O747,"SUPERADA",IF(O748=O747,"EQUILIBRADA",IF(O748&lt;O747,"PARA MEJORAR")))</f>
        <v>EQUILIBRADA</v>
      </c>
      <c r="AF747" s="278"/>
      <c r="AG747" s="278"/>
      <c r="AH747" s="278"/>
      <c r="AI747" s="924"/>
      <c r="AJ747" s="42"/>
      <c r="AK747" s="247"/>
      <c r="AL747" s="247"/>
      <c r="AM747" s="247"/>
      <c r="AN747" s="247"/>
      <c r="AO747" s="43"/>
    </row>
    <row r="748" spans="1:41" ht="39.950000000000003" customHeight="1" thickBot="1" x14ac:dyDescent="0.25">
      <c r="A748" s="890"/>
      <c r="B748" s="939"/>
      <c r="C748" s="872"/>
      <c r="D748" s="875"/>
      <c r="E748" s="824"/>
      <c r="F748" s="827"/>
      <c r="G748" s="852"/>
      <c r="H748" s="850"/>
      <c r="I748" s="838"/>
      <c r="J748" s="838"/>
      <c r="K748" s="813"/>
      <c r="L748" s="898"/>
      <c r="M748" s="910"/>
      <c r="N748" s="154" t="s">
        <v>53</v>
      </c>
      <c r="O748" s="46">
        <v>0</v>
      </c>
      <c r="P748" s="47">
        <v>0</v>
      </c>
      <c r="Q748" s="47">
        <v>0</v>
      </c>
      <c r="R748" s="59">
        <v>0</v>
      </c>
      <c r="S748" s="130">
        <f>SUM(O748:O748)*M747</f>
        <v>0</v>
      </c>
      <c r="T748" s="131">
        <f>SUM(P748:P748)*M747</f>
        <v>0</v>
      </c>
      <c r="U748" s="131">
        <f>SUM(Q748:Q748)*M747</f>
        <v>0</v>
      </c>
      <c r="V748" s="131">
        <f>SUM(R748:R748)*M747</f>
        <v>0</v>
      </c>
      <c r="W748" s="132">
        <f t="shared" si="492"/>
        <v>0</v>
      </c>
      <c r="X748" s="335"/>
      <c r="Y748" s="314"/>
      <c r="Z748" s="316"/>
      <c r="AA748" s="318"/>
      <c r="AB748" s="319"/>
      <c r="AC748" s="929"/>
      <c r="AD748" s="895"/>
      <c r="AE748" s="279"/>
      <c r="AF748" s="279"/>
      <c r="AG748" s="278"/>
      <c r="AH748" s="278"/>
      <c r="AI748" s="924"/>
      <c r="AJ748" s="42"/>
      <c r="AK748" s="247"/>
      <c r="AL748" s="247"/>
      <c r="AM748" s="247"/>
      <c r="AN748" s="247"/>
      <c r="AO748" s="43"/>
    </row>
    <row r="749" spans="1:41" ht="39.950000000000003" customHeight="1" x14ac:dyDescent="0.2">
      <c r="A749" s="890"/>
      <c r="B749" s="939"/>
      <c r="C749" s="872"/>
      <c r="D749" s="875"/>
      <c r="E749" s="824"/>
      <c r="F749" s="827"/>
      <c r="G749" s="851" t="s">
        <v>410</v>
      </c>
      <c r="H749" s="848">
        <v>108</v>
      </c>
      <c r="I749" s="836" t="s">
        <v>411</v>
      </c>
      <c r="J749" s="836" t="s">
        <v>412</v>
      </c>
      <c r="K749" s="906">
        <v>0</v>
      </c>
      <c r="L749" s="905" t="s">
        <v>708</v>
      </c>
      <c r="M749" s="841">
        <v>0.5</v>
      </c>
      <c r="N749" s="14" t="s">
        <v>49</v>
      </c>
      <c r="O749" s="15">
        <v>0.25</v>
      </c>
      <c r="P749" s="16">
        <v>0.5</v>
      </c>
      <c r="Q749" s="16">
        <v>0.75</v>
      </c>
      <c r="R749" s="18">
        <v>1</v>
      </c>
      <c r="S749" s="133">
        <f>SUM(O749:O749)*M749</f>
        <v>0.125</v>
      </c>
      <c r="T749" s="134">
        <f>SUM(P749:P749)*M749</f>
        <v>0.25</v>
      </c>
      <c r="U749" s="134">
        <f>SUM(Q749:Q749)*M749</f>
        <v>0.375</v>
      </c>
      <c r="V749" s="134">
        <f>SUM(R749:R749)*M749</f>
        <v>0.5</v>
      </c>
      <c r="W749" s="139">
        <f t="shared" si="492"/>
        <v>0.5</v>
      </c>
      <c r="X749" s="334">
        <f>+S750+S754+S756+S758+S752</f>
        <v>0</v>
      </c>
      <c r="Y749" s="313">
        <f t="shared" ref="Y749:AA749" si="519">+T750+T754+T756+T758+T752</f>
        <v>0</v>
      </c>
      <c r="Z749" s="315">
        <f t="shared" si="519"/>
        <v>0</v>
      </c>
      <c r="AA749" s="317">
        <f t="shared" si="519"/>
        <v>0</v>
      </c>
      <c r="AB749" s="313">
        <f>+W750+W754+W756+W758+W752</f>
        <v>0</v>
      </c>
      <c r="AC749" s="929"/>
      <c r="AD749" s="894" t="s">
        <v>413</v>
      </c>
      <c r="AE749" s="277" t="str">
        <f t="shared" ref="AE749" si="520">+IF(O750&gt;O749,"SUPERADA",IF(O750=O749,"EQUILIBRADA",IF(O750&lt;O749,"PARA MEJORAR")))</f>
        <v>PARA MEJORAR</v>
      </c>
      <c r="AF749" s="277" t="str">
        <f>IF(COUNTIF(AE749:AE758,"PARA MEJORAR")&gt;=1,"PARA MEJORAR","BIEN")</f>
        <v>PARA MEJORAR</v>
      </c>
      <c r="AG749" s="278"/>
      <c r="AH749" s="278"/>
      <c r="AI749" s="924"/>
      <c r="AJ749" s="29"/>
      <c r="AK749" s="30"/>
      <c r="AL749" s="30"/>
      <c r="AM749" s="30"/>
      <c r="AN749" s="30"/>
      <c r="AO749" s="31"/>
    </row>
    <row r="750" spans="1:41" ht="39.950000000000003" customHeight="1" thickBot="1" x14ac:dyDescent="0.25">
      <c r="A750" s="890"/>
      <c r="B750" s="939"/>
      <c r="C750" s="872"/>
      <c r="D750" s="875"/>
      <c r="E750" s="824"/>
      <c r="F750" s="827"/>
      <c r="G750" s="869"/>
      <c r="H750" s="849"/>
      <c r="I750" s="837"/>
      <c r="J750" s="837"/>
      <c r="K750" s="907"/>
      <c r="L750" s="902"/>
      <c r="M750" s="831"/>
      <c r="N750" s="147" t="s">
        <v>53</v>
      </c>
      <c r="O750" s="24">
        <v>0</v>
      </c>
      <c r="P750" s="25">
        <v>0</v>
      </c>
      <c r="Q750" s="25">
        <v>0</v>
      </c>
      <c r="R750" s="56">
        <v>0</v>
      </c>
      <c r="S750" s="124">
        <f>SUM(O750:O750)*M749</f>
        <v>0</v>
      </c>
      <c r="T750" s="125">
        <f>SUM(P750:P750)*M749</f>
        <v>0</v>
      </c>
      <c r="U750" s="125">
        <f>SUM(Q750:Q750)*M749</f>
        <v>0</v>
      </c>
      <c r="V750" s="125">
        <f>SUM(R750:R750)*M749</f>
        <v>0</v>
      </c>
      <c r="W750" s="140">
        <f t="shared" si="492"/>
        <v>0</v>
      </c>
      <c r="X750" s="335"/>
      <c r="Y750" s="314"/>
      <c r="Z750" s="316"/>
      <c r="AA750" s="318"/>
      <c r="AB750" s="314"/>
      <c r="AC750" s="929"/>
      <c r="AD750" s="895"/>
      <c r="AE750" s="279"/>
      <c r="AF750" s="278"/>
      <c r="AG750" s="278"/>
      <c r="AH750" s="278"/>
      <c r="AI750" s="924"/>
      <c r="AJ750" s="42"/>
      <c r="AK750" s="247"/>
      <c r="AL750" s="247"/>
      <c r="AM750" s="247"/>
      <c r="AN750" s="247"/>
      <c r="AO750" s="43"/>
    </row>
    <row r="751" spans="1:41" ht="39.950000000000003" customHeight="1" x14ac:dyDescent="0.2">
      <c r="A751" s="890"/>
      <c r="B751" s="939"/>
      <c r="C751" s="872"/>
      <c r="D751" s="875"/>
      <c r="E751" s="824"/>
      <c r="F751" s="827"/>
      <c r="G751" s="869"/>
      <c r="H751" s="849"/>
      <c r="I751" s="837"/>
      <c r="J751" s="837"/>
      <c r="K751" s="907"/>
      <c r="L751" s="901" t="s">
        <v>709</v>
      </c>
      <c r="M751" s="831">
        <v>0.2</v>
      </c>
      <c r="N751" s="44" t="s">
        <v>49</v>
      </c>
      <c r="O751" s="90">
        <v>0.25</v>
      </c>
      <c r="P751" s="66">
        <v>0.5</v>
      </c>
      <c r="Q751" s="66">
        <v>0.75</v>
      </c>
      <c r="R751" s="67">
        <v>1</v>
      </c>
      <c r="S751" s="127">
        <f>SUM(O751:O751)*M751</f>
        <v>0.05</v>
      </c>
      <c r="T751" s="128">
        <f>SUM(P751:P751)*M751</f>
        <v>0.1</v>
      </c>
      <c r="U751" s="128">
        <f>SUM(Q751:Q751)*M751</f>
        <v>0.15000000000000002</v>
      </c>
      <c r="V751" s="128">
        <f>SUM(R751:R751)*M751</f>
        <v>0.2</v>
      </c>
      <c r="W751" s="141">
        <f t="shared" ref="W751:W752" si="521">MAX(S751:V751)</f>
        <v>0.2</v>
      </c>
      <c r="X751" s="335"/>
      <c r="Y751" s="314"/>
      <c r="Z751" s="316"/>
      <c r="AA751" s="318"/>
      <c r="AB751" s="314"/>
      <c r="AC751" s="929"/>
      <c r="AD751" s="895"/>
      <c r="AE751" s="277" t="str">
        <f t="shared" ref="AE751" si="522">+IF(O752&gt;O751,"SUPERADA",IF(O752=O751,"EQUILIBRADA",IF(O752&lt;O751,"PARA MEJORAR")))</f>
        <v>PARA MEJORAR</v>
      </c>
      <c r="AF751" s="278"/>
      <c r="AG751" s="278"/>
      <c r="AH751" s="278"/>
      <c r="AI751" s="924"/>
      <c r="AJ751" s="42"/>
      <c r="AK751" s="247"/>
      <c r="AL751" s="247"/>
      <c r="AM751" s="247"/>
      <c r="AN751" s="247"/>
      <c r="AO751" s="43"/>
    </row>
    <row r="752" spans="1:41" ht="39.950000000000003" customHeight="1" thickBot="1" x14ac:dyDescent="0.25">
      <c r="A752" s="890"/>
      <c r="B752" s="939"/>
      <c r="C752" s="872"/>
      <c r="D752" s="875"/>
      <c r="E752" s="824"/>
      <c r="F752" s="827"/>
      <c r="G752" s="869"/>
      <c r="H752" s="849"/>
      <c r="I752" s="837"/>
      <c r="J752" s="837"/>
      <c r="K752" s="907"/>
      <c r="L752" s="902"/>
      <c r="M752" s="831"/>
      <c r="N752" s="147" t="s">
        <v>53</v>
      </c>
      <c r="O752" s="24">
        <v>0</v>
      </c>
      <c r="P752" s="25">
        <v>0</v>
      </c>
      <c r="Q752" s="25">
        <v>0</v>
      </c>
      <c r="R752" s="56">
        <v>0</v>
      </c>
      <c r="S752" s="124">
        <f>SUM(O752:O752)*M751</f>
        <v>0</v>
      </c>
      <c r="T752" s="125">
        <f>SUM(P752:P752)*M751</f>
        <v>0</v>
      </c>
      <c r="U752" s="125">
        <f>SUM(Q752:Q752)*M751</f>
        <v>0</v>
      </c>
      <c r="V752" s="125">
        <f>SUM(R752:R752)*M751</f>
        <v>0</v>
      </c>
      <c r="W752" s="140">
        <f t="shared" si="521"/>
        <v>0</v>
      </c>
      <c r="X752" s="335"/>
      <c r="Y752" s="314"/>
      <c r="Z752" s="316"/>
      <c r="AA752" s="318"/>
      <c r="AB752" s="314"/>
      <c r="AC752" s="929"/>
      <c r="AD752" s="895"/>
      <c r="AE752" s="279"/>
      <c r="AF752" s="278"/>
      <c r="AG752" s="278"/>
      <c r="AH752" s="278"/>
      <c r="AI752" s="924"/>
      <c r="AJ752" s="42"/>
      <c r="AK752" s="247"/>
      <c r="AL752" s="247"/>
      <c r="AM752" s="247"/>
      <c r="AN752" s="247"/>
      <c r="AO752" s="43"/>
    </row>
    <row r="753" spans="1:41" ht="39.950000000000003" customHeight="1" x14ac:dyDescent="0.2">
      <c r="A753" s="890"/>
      <c r="B753" s="939"/>
      <c r="C753" s="872"/>
      <c r="D753" s="875"/>
      <c r="E753" s="824"/>
      <c r="F753" s="827"/>
      <c r="G753" s="869"/>
      <c r="H753" s="849"/>
      <c r="I753" s="837"/>
      <c r="J753" s="837"/>
      <c r="K753" s="907"/>
      <c r="L753" s="901" t="s">
        <v>710</v>
      </c>
      <c r="M753" s="831">
        <v>0.1</v>
      </c>
      <c r="N753" s="44" t="s">
        <v>49</v>
      </c>
      <c r="O753" s="90">
        <v>0.25</v>
      </c>
      <c r="P753" s="66">
        <v>0.5</v>
      </c>
      <c r="Q753" s="66">
        <v>0.75</v>
      </c>
      <c r="R753" s="67">
        <v>1</v>
      </c>
      <c r="S753" s="127">
        <f>SUM(O753:O753)*M753</f>
        <v>2.5000000000000001E-2</v>
      </c>
      <c r="T753" s="128">
        <f>SUM(P753:P753)*M753</f>
        <v>0.05</v>
      </c>
      <c r="U753" s="128">
        <f>SUM(Q753:Q753)*M753</f>
        <v>7.5000000000000011E-2</v>
      </c>
      <c r="V753" s="128">
        <f>SUM(R753:R753)*M753</f>
        <v>0.1</v>
      </c>
      <c r="W753" s="141">
        <f t="shared" si="492"/>
        <v>0.1</v>
      </c>
      <c r="X753" s="335"/>
      <c r="Y753" s="314"/>
      <c r="Z753" s="316"/>
      <c r="AA753" s="318"/>
      <c r="AB753" s="314"/>
      <c r="AC753" s="929"/>
      <c r="AD753" s="895"/>
      <c r="AE753" s="277" t="str">
        <f t="shared" ref="AE753" si="523">+IF(O754&gt;O753,"SUPERADA",IF(O754=O753,"EQUILIBRADA",IF(O754&lt;O753,"PARA MEJORAR")))</f>
        <v>PARA MEJORAR</v>
      </c>
      <c r="AF753" s="278"/>
      <c r="AG753" s="278"/>
      <c r="AH753" s="278"/>
      <c r="AI753" s="924"/>
      <c r="AJ753" s="42"/>
      <c r="AK753" s="247"/>
      <c r="AL753" s="247"/>
      <c r="AM753" s="247"/>
      <c r="AN753" s="247"/>
      <c r="AO753" s="43"/>
    </row>
    <row r="754" spans="1:41" ht="39.950000000000003" customHeight="1" thickBot="1" x14ac:dyDescent="0.25">
      <c r="A754" s="890"/>
      <c r="B754" s="939"/>
      <c r="C754" s="872"/>
      <c r="D754" s="875"/>
      <c r="E754" s="824"/>
      <c r="F754" s="827"/>
      <c r="G754" s="869"/>
      <c r="H754" s="849"/>
      <c r="I754" s="837"/>
      <c r="J754" s="837"/>
      <c r="K754" s="907"/>
      <c r="L754" s="903"/>
      <c r="M754" s="831"/>
      <c r="N754" s="147" t="s">
        <v>53</v>
      </c>
      <c r="O754" s="24">
        <v>0</v>
      </c>
      <c r="P754" s="25">
        <v>0</v>
      </c>
      <c r="Q754" s="25">
        <v>0</v>
      </c>
      <c r="R754" s="56">
        <v>0</v>
      </c>
      <c r="S754" s="124">
        <f>SUM(O754:O754)*M753</f>
        <v>0</v>
      </c>
      <c r="T754" s="125">
        <f>SUM(P754:P754)*M753</f>
        <v>0</v>
      </c>
      <c r="U754" s="125">
        <f>SUM(Q754:Q754)*M753</f>
        <v>0</v>
      </c>
      <c r="V754" s="125">
        <f>SUM(R754:R754)*M753</f>
        <v>0</v>
      </c>
      <c r="W754" s="140">
        <f t="shared" si="492"/>
        <v>0</v>
      </c>
      <c r="X754" s="335"/>
      <c r="Y754" s="314"/>
      <c r="Z754" s="316"/>
      <c r="AA754" s="318"/>
      <c r="AB754" s="314"/>
      <c r="AC754" s="929"/>
      <c r="AD754" s="895"/>
      <c r="AE754" s="279"/>
      <c r="AF754" s="278"/>
      <c r="AG754" s="278"/>
      <c r="AH754" s="278"/>
      <c r="AI754" s="924"/>
      <c r="AJ754" s="42"/>
      <c r="AK754" s="247"/>
      <c r="AL754" s="247"/>
      <c r="AM754" s="247"/>
      <c r="AN754" s="247"/>
      <c r="AO754" s="43"/>
    </row>
    <row r="755" spans="1:41" ht="39.950000000000003" customHeight="1" x14ac:dyDescent="0.2">
      <c r="A755" s="890"/>
      <c r="B755" s="939"/>
      <c r="C755" s="872"/>
      <c r="D755" s="875"/>
      <c r="E755" s="824"/>
      <c r="F755" s="827"/>
      <c r="G755" s="869"/>
      <c r="H755" s="849"/>
      <c r="I755" s="837"/>
      <c r="J755" s="837"/>
      <c r="K755" s="907"/>
      <c r="L755" s="904" t="s">
        <v>711</v>
      </c>
      <c r="M755" s="831">
        <v>0.1</v>
      </c>
      <c r="N755" s="44" t="s">
        <v>49</v>
      </c>
      <c r="O755" s="90">
        <v>0.5</v>
      </c>
      <c r="P755" s="66">
        <v>1</v>
      </c>
      <c r="Q755" s="66">
        <v>1</v>
      </c>
      <c r="R755" s="67">
        <v>1</v>
      </c>
      <c r="S755" s="127">
        <f>SUM(O755:O755)*M755</f>
        <v>0.05</v>
      </c>
      <c r="T755" s="128">
        <f>SUM(P755:P755)*M755</f>
        <v>0.1</v>
      </c>
      <c r="U755" s="128">
        <f>SUM(Q755:Q755)*M755</f>
        <v>0.1</v>
      </c>
      <c r="V755" s="128">
        <f>SUM(R755:R755)*M755</f>
        <v>0.1</v>
      </c>
      <c r="W755" s="141">
        <f t="shared" si="492"/>
        <v>0.1</v>
      </c>
      <c r="X755" s="335"/>
      <c r="Y755" s="314"/>
      <c r="Z755" s="316"/>
      <c r="AA755" s="318"/>
      <c r="AB755" s="314"/>
      <c r="AC755" s="929"/>
      <c r="AD755" s="895"/>
      <c r="AE755" s="277" t="str">
        <f t="shared" ref="AE755" si="524">+IF(O756&gt;O755,"SUPERADA",IF(O756=O755,"EQUILIBRADA",IF(O756&lt;O755,"PARA MEJORAR")))</f>
        <v>PARA MEJORAR</v>
      </c>
      <c r="AF755" s="278"/>
      <c r="AG755" s="278"/>
      <c r="AH755" s="278"/>
      <c r="AI755" s="924"/>
      <c r="AJ755" s="42"/>
      <c r="AK755" s="247"/>
      <c r="AL755" s="247"/>
      <c r="AM755" s="247"/>
      <c r="AN755" s="247"/>
      <c r="AO755" s="43"/>
    </row>
    <row r="756" spans="1:41" ht="39.950000000000003" customHeight="1" thickBot="1" x14ac:dyDescent="0.25">
      <c r="A756" s="890"/>
      <c r="B756" s="939"/>
      <c r="C756" s="872"/>
      <c r="D756" s="875"/>
      <c r="E756" s="824"/>
      <c r="F756" s="827"/>
      <c r="G756" s="869"/>
      <c r="H756" s="849"/>
      <c r="I756" s="837"/>
      <c r="J756" s="837"/>
      <c r="K756" s="907"/>
      <c r="L756" s="902"/>
      <c r="M756" s="831"/>
      <c r="N756" s="147" t="s">
        <v>53</v>
      </c>
      <c r="O756" s="24">
        <v>0</v>
      </c>
      <c r="P756" s="25">
        <v>0</v>
      </c>
      <c r="Q756" s="25">
        <v>0</v>
      </c>
      <c r="R756" s="56">
        <v>0</v>
      </c>
      <c r="S756" s="124">
        <f>SUM(O756:O756)*M755</f>
        <v>0</v>
      </c>
      <c r="T756" s="125">
        <f>SUM(P756:P756)*M755</f>
        <v>0</v>
      </c>
      <c r="U756" s="125">
        <f>SUM(Q756:Q756)*M755</f>
        <v>0</v>
      </c>
      <c r="V756" s="125">
        <f>SUM(R756:R756)*M755</f>
        <v>0</v>
      </c>
      <c r="W756" s="140">
        <f t="shared" si="492"/>
        <v>0</v>
      </c>
      <c r="X756" s="335"/>
      <c r="Y756" s="314"/>
      <c r="Z756" s="316"/>
      <c r="AA756" s="318"/>
      <c r="AB756" s="314"/>
      <c r="AC756" s="929"/>
      <c r="AD756" s="895"/>
      <c r="AE756" s="279"/>
      <c r="AF756" s="278"/>
      <c r="AG756" s="278"/>
      <c r="AH756" s="278"/>
      <c r="AI756" s="924"/>
      <c r="AJ756" s="42"/>
      <c r="AK756" s="247"/>
      <c r="AL756" s="247"/>
      <c r="AM756" s="247"/>
      <c r="AN756" s="247"/>
      <c r="AO756" s="43"/>
    </row>
    <row r="757" spans="1:41" ht="39.950000000000003" customHeight="1" x14ac:dyDescent="0.2">
      <c r="A757" s="890"/>
      <c r="B757" s="939"/>
      <c r="C757" s="872"/>
      <c r="D757" s="875"/>
      <c r="E757" s="824"/>
      <c r="F757" s="827"/>
      <c r="G757" s="869"/>
      <c r="H757" s="849"/>
      <c r="I757" s="837"/>
      <c r="J757" s="837"/>
      <c r="K757" s="907"/>
      <c r="L757" s="901" t="s">
        <v>712</v>
      </c>
      <c r="M757" s="831">
        <v>0.1</v>
      </c>
      <c r="N757" s="44" t="s">
        <v>49</v>
      </c>
      <c r="O757" s="90">
        <v>0.25</v>
      </c>
      <c r="P757" s="66">
        <v>0.5</v>
      </c>
      <c r="Q757" s="66">
        <v>0.75</v>
      </c>
      <c r="R757" s="67">
        <v>1</v>
      </c>
      <c r="S757" s="127">
        <f>SUM(O757:O757)*M757</f>
        <v>2.5000000000000001E-2</v>
      </c>
      <c r="T757" s="128">
        <f>SUM(P757:P757)*M757</f>
        <v>0.05</v>
      </c>
      <c r="U757" s="128">
        <f>SUM(Q757:Q757)*M757</f>
        <v>7.5000000000000011E-2</v>
      </c>
      <c r="V757" s="128">
        <f>SUM(R757:R757)*M757</f>
        <v>0.1</v>
      </c>
      <c r="W757" s="141">
        <f t="shared" si="492"/>
        <v>0.1</v>
      </c>
      <c r="X757" s="335"/>
      <c r="Y757" s="314"/>
      <c r="Z757" s="316"/>
      <c r="AA757" s="318"/>
      <c r="AB757" s="314"/>
      <c r="AC757" s="929"/>
      <c r="AD757" s="895"/>
      <c r="AE757" s="277" t="str">
        <f t="shared" ref="AE757" si="525">+IF(O758&gt;O757,"SUPERADA",IF(O758=O757,"EQUILIBRADA",IF(O758&lt;O757,"PARA MEJORAR")))</f>
        <v>PARA MEJORAR</v>
      </c>
      <c r="AF757" s="278"/>
      <c r="AG757" s="278"/>
      <c r="AH757" s="278"/>
      <c r="AI757" s="924"/>
      <c r="AJ757" s="42"/>
      <c r="AK757" s="247"/>
      <c r="AL757" s="247"/>
      <c r="AM757" s="247"/>
      <c r="AN757" s="247"/>
      <c r="AO757" s="43"/>
    </row>
    <row r="758" spans="1:41" ht="39.950000000000003" customHeight="1" thickBot="1" x14ac:dyDescent="0.25">
      <c r="A758" s="890"/>
      <c r="B758" s="939"/>
      <c r="C758" s="872"/>
      <c r="D758" s="875"/>
      <c r="E758" s="824"/>
      <c r="F758" s="827"/>
      <c r="G758" s="852"/>
      <c r="H758" s="850"/>
      <c r="I758" s="838"/>
      <c r="J758" s="838"/>
      <c r="K758" s="947"/>
      <c r="L758" s="909"/>
      <c r="M758" s="832"/>
      <c r="N758" s="154" t="s">
        <v>53</v>
      </c>
      <c r="O758" s="46">
        <v>0</v>
      </c>
      <c r="P758" s="47">
        <v>0</v>
      </c>
      <c r="Q758" s="47">
        <v>0</v>
      </c>
      <c r="R758" s="59">
        <v>0</v>
      </c>
      <c r="S758" s="158">
        <f>SUM(O758:O758)*M757</f>
        <v>0</v>
      </c>
      <c r="T758" s="159">
        <f>SUM(P758:P758)*M757</f>
        <v>0</v>
      </c>
      <c r="U758" s="159">
        <f>SUM(Q758:Q758)*M757</f>
        <v>0</v>
      </c>
      <c r="V758" s="159">
        <f>SUM(R758:R758)*M757</f>
        <v>0</v>
      </c>
      <c r="W758" s="209">
        <f t="shared" si="492"/>
        <v>0</v>
      </c>
      <c r="X758" s="380"/>
      <c r="Y758" s="381"/>
      <c r="Z758" s="801"/>
      <c r="AA758" s="319"/>
      <c r="AB758" s="381"/>
      <c r="AC758" s="929"/>
      <c r="AD758" s="896"/>
      <c r="AE758" s="279"/>
      <c r="AF758" s="279"/>
      <c r="AG758" s="278"/>
      <c r="AH758" s="278"/>
      <c r="AI758" s="924"/>
      <c r="AJ758" s="42"/>
      <c r="AK758" s="247"/>
      <c r="AL758" s="247"/>
      <c r="AM758" s="247"/>
      <c r="AN758" s="247"/>
      <c r="AO758" s="43"/>
    </row>
    <row r="759" spans="1:41" ht="39.950000000000003" customHeight="1" x14ac:dyDescent="0.2">
      <c r="A759" s="890"/>
      <c r="B759" s="939"/>
      <c r="C759" s="872"/>
      <c r="D759" s="875"/>
      <c r="E759" s="824"/>
      <c r="F759" s="827"/>
      <c r="G759" s="851" t="s">
        <v>414</v>
      </c>
      <c r="H759" s="848">
        <v>109</v>
      </c>
      <c r="I759" s="836" t="s">
        <v>415</v>
      </c>
      <c r="J759" s="836" t="s">
        <v>416</v>
      </c>
      <c r="K759" s="811">
        <v>0</v>
      </c>
      <c r="L759" s="853" t="s">
        <v>417</v>
      </c>
      <c r="M759" s="816">
        <v>1</v>
      </c>
      <c r="N759" s="14" t="s">
        <v>49</v>
      </c>
      <c r="O759" s="15">
        <v>0.25</v>
      </c>
      <c r="P759" s="16">
        <v>0.5</v>
      </c>
      <c r="Q759" s="16">
        <v>0.75</v>
      </c>
      <c r="R759" s="18">
        <v>1</v>
      </c>
      <c r="S759" s="133">
        <f>SUM(O759:O759)*M759</f>
        <v>0.25</v>
      </c>
      <c r="T759" s="134">
        <f>SUM(P759:P759)*M759</f>
        <v>0.5</v>
      </c>
      <c r="U759" s="134">
        <f>SUM(Q759:Q759)*M759</f>
        <v>0.75</v>
      </c>
      <c r="V759" s="134">
        <f>SUM(R759:R759)*M759</f>
        <v>1</v>
      </c>
      <c r="W759" s="139">
        <f t="shared" si="492"/>
        <v>1</v>
      </c>
      <c r="X759" s="335">
        <f>+S760</f>
        <v>0</v>
      </c>
      <c r="Y759" s="314">
        <f>+T760</f>
        <v>0</v>
      </c>
      <c r="Z759" s="316">
        <f>+U760</f>
        <v>0</v>
      </c>
      <c r="AA759" s="318">
        <f>+V760</f>
        <v>0</v>
      </c>
      <c r="AB759" s="318">
        <f>+W760</f>
        <v>0</v>
      </c>
      <c r="AC759" s="929"/>
      <c r="AD759" s="802" t="s">
        <v>418</v>
      </c>
      <c r="AE759" s="277" t="str">
        <f t="shared" ref="AE759" si="526">+IF(O760&gt;O759,"SUPERADA",IF(O760=O759,"EQUILIBRADA",IF(O760&lt;O759,"PARA MEJORAR")))</f>
        <v>PARA MEJORAR</v>
      </c>
      <c r="AF759" s="277" t="str">
        <f>IF(COUNTIF(AE759:AE760,"PARA MEJORAR")&gt;=1,"PARA MEJORAR","BIEN")</f>
        <v>PARA MEJORAR</v>
      </c>
      <c r="AG759" s="278"/>
      <c r="AH759" s="278"/>
      <c r="AI759" s="924"/>
      <c r="AJ759" s="29"/>
      <c r="AK759" s="30"/>
      <c r="AL759" s="30"/>
      <c r="AM759" s="30"/>
      <c r="AN759" s="30"/>
      <c r="AO759" s="31"/>
    </row>
    <row r="760" spans="1:41" ht="39.950000000000003" customHeight="1" thickBot="1" x14ac:dyDescent="0.25">
      <c r="A760" s="890"/>
      <c r="B760" s="939"/>
      <c r="C760" s="872"/>
      <c r="D760" s="875"/>
      <c r="E760" s="824"/>
      <c r="F760" s="827"/>
      <c r="G760" s="852"/>
      <c r="H760" s="850"/>
      <c r="I760" s="838"/>
      <c r="J760" s="838"/>
      <c r="K760" s="813"/>
      <c r="L760" s="854"/>
      <c r="M760" s="800"/>
      <c r="N760" s="154" t="s">
        <v>53</v>
      </c>
      <c r="O760" s="46">
        <v>0</v>
      </c>
      <c r="P760" s="47">
        <v>0</v>
      </c>
      <c r="Q760" s="47">
        <v>0</v>
      </c>
      <c r="R760" s="59">
        <v>0</v>
      </c>
      <c r="S760" s="124">
        <f>SUM(O760:O760)*M759</f>
        <v>0</v>
      </c>
      <c r="T760" s="125">
        <f>SUM(P760:P760)*M759</f>
        <v>0</v>
      </c>
      <c r="U760" s="125">
        <f>SUM(Q760:Q760)*M759</f>
        <v>0</v>
      </c>
      <c r="V760" s="125">
        <f>SUM(R760:R760)*M759</f>
        <v>0</v>
      </c>
      <c r="W760" s="140">
        <f t="shared" si="492"/>
        <v>0</v>
      </c>
      <c r="X760" s="335"/>
      <c r="Y760" s="314"/>
      <c r="Z760" s="316"/>
      <c r="AA760" s="318"/>
      <c r="AB760" s="318"/>
      <c r="AC760" s="929"/>
      <c r="AD760" s="803"/>
      <c r="AE760" s="279"/>
      <c r="AF760" s="278"/>
      <c r="AG760" s="278"/>
      <c r="AH760" s="278"/>
      <c r="AI760" s="924"/>
      <c r="AJ760" s="42"/>
      <c r="AK760" s="247"/>
      <c r="AL760" s="247"/>
      <c r="AM760" s="247"/>
      <c r="AN760" s="247"/>
      <c r="AO760" s="43"/>
    </row>
    <row r="761" spans="1:41" ht="39.950000000000003" customHeight="1" x14ac:dyDescent="0.2">
      <c r="A761" s="890"/>
      <c r="B761" s="939"/>
      <c r="C761" s="872"/>
      <c r="D761" s="875"/>
      <c r="E761" s="824"/>
      <c r="F761" s="827"/>
      <c r="G761" s="851" t="s">
        <v>419</v>
      </c>
      <c r="H761" s="891">
        <v>110</v>
      </c>
      <c r="I761" s="836" t="s">
        <v>420</v>
      </c>
      <c r="J761" s="836" t="s">
        <v>421</v>
      </c>
      <c r="K761" s="811">
        <v>0</v>
      </c>
      <c r="L761" s="853" t="s">
        <v>422</v>
      </c>
      <c r="M761" s="816">
        <v>0.7</v>
      </c>
      <c r="N761" s="14" t="s">
        <v>49</v>
      </c>
      <c r="O761" s="15">
        <v>0.25</v>
      </c>
      <c r="P761" s="16">
        <v>0.5</v>
      </c>
      <c r="Q761" s="16">
        <v>0.75</v>
      </c>
      <c r="R761" s="18">
        <v>1</v>
      </c>
      <c r="S761" s="133">
        <f>SUM(O761:O761)*M761</f>
        <v>0.17499999999999999</v>
      </c>
      <c r="T761" s="134">
        <f>SUM(P761:P761)*M761</f>
        <v>0.35</v>
      </c>
      <c r="U761" s="134">
        <f>SUM(Q761:Q761)*M761</f>
        <v>0.52499999999999991</v>
      </c>
      <c r="V761" s="134">
        <f>SUM(R761:R761)*M761</f>
        <v>0.7</v>
      </c>
      <c r="W761" s="139">
        <f t="shared" si="492"/>
        <v>0.7</v>
      </c>
      <c r="X761" s="334">
        <f>+S762+S764</f>
        <v>0</v>
      </c>
      <c r="Y761" s="313">
        <f>+T762+T764</f>
        <v>0</v>
      </c>
      <c r="Z761" s="315">
        <f>+U762+U764</f>
        <v>0</v>
      </c>
      <c r="AA761" s="317">
        <f>+V762+V764</f>
        <v>0</v>
      </c>
      <c r="AB761" s="317">
        <f>+W762+W764</f>
        <v>0</v>
      </c>
      <c r="AC761" s="929"/>
      <c r="AD761" s="803"/>
      <c r="AE761" s="277" t="str">
        <f t="shared" ref="AE761" si="527">+IF(O762&gt;O761,"SUPERADA",IF(O762=O761,"EQUILIBRADA",IF(O762&lt;O761,"PARA MEJORAR")))</f>
        <v>PARA MEJORAR</v>
      </c>
      <c r="AF761" s="495" t="str">
        <f>IF(COUNTIF(AE761:AE764,"PARA MEJORAR")&gt;=1,"PARA MEJORAR","BIEN")</f>
        <v>PARA MEJORAR</v>
      </c>
      <c r="AG761" s="278"/>
      <c r="AH761" s="278"/>
      <c r="AI761" s="924"/>
      <c r="AJ761" s="29"/>
      <c r="AK761" s="30"/>
      <c r="AL761" s="30"/>
      <c r="AM761" s="30"/>
      <c r="AN761" s="30"/>
      <c r="AO761" s="31"/>
    </row>
    <row r="762" spans="1:41" ht="39.950000000000003" customHeight="1" thickBot="1" x14ac:dyDescent="0.25">
      <c r="A762" s="890"/>
      <c r="B762" s="939"/>
      <c r="C762" s="872"/>
      <c r="D762" s="875"/>
      <c r="E762" s="824"/>
      <c r="F762" s="827"/>
      <c r="G762" s="869"/>
      <c r="H762" s="892"/>
      <c r="I762" s="837"/>
      <c r="J762" s="837"/>
      <c r="K762" s="812"/>
      <c r="L762" s="859"/>
      <c r="M762" s="799"/>
      <c r="N762" s="147" t="s">
        <v>53</v>
      </c>
      <c r="O762" s="24">
        <v>0</v>
      </c>
      <c r="P762" s="25">
        <v>0</v>
      </c>
      <c r="Q762" s="25">
        <v>0</v>
      </c>
      <c r="R762" s="56">
        <v>0</v>
      </c>
      <c r="S762" s="124">
        <f>SUM(O762:O762)*M761</f>
        <v>0</v>
      </c>
      <c r="T762" s="125">
        <f>SUM(P762:P762)*M761</f>
        <v>0</v>
      </c>
      <c r="U762" s="125">
        <f>SUM(Q762:Q762)*M761</f>
        <v>0</v>
      </c>
      <c r="V762" s="125">
        <f>SUM(R762:R762)*M761</f>
        <v>0</v>
      </c>
      <c r="W762" s="140">
        <f t="shared" si="492"/>
        <v>0</v>
      </c>
      <c r="X762" s="335"/>
      <c r="Y762" s="314"/>
      <c r="Z762" s="316"/>
      <c r="AA762" s="318"/>
      <c r="AB762" s="318"/>
      <c r="AC762" s="929"/>
      <c r="AD762" s="803"/>
      <c r="AE762" s="279"/>
      <c r="AF762" s="496"/>
      <c r="AG762" s="278"/>
      <c r="AH762" s="278"/>
      <c r="AI762" s="924"/>
      <c r="AJ762" s="42"/>
      <c r="AK762" s="247"/>
      <c r="AL762" s="247"/>
      <c r="AM762" s="247"/>
      <c r="AN762" s="247"/>
      <c r="AO762" s="43"/>
    </row>
    <row r="763" spans="1:41" ht="39.950000000000003" customHeight="1" x14ac:dyDescent="0.2">
      <c r="A763" s="890"/>
      <c r="B763" s="939"/>
      <c r="C763" s="872"/>
      <c r="D763" s="875"/>
      <c r="E763" s="824"/>
      <c r="F763" s="827"/>
      <c r="G763" s="869"/>
      <c r="H763" s="892"/>
      <c r="I763" s="837"/>
      <c r="J763" s="837"/>
      <c r="K763" s="812"/>
      <c r="L763" s="858" t="s">
        <v>423</v>
      </c>
      <c r="M763" s="799">
        <v>0.3</v>
      </c>
      <c r="N763" s="44" t="s">
        <v>49</v>
      </c>
      <c r="O763" s="90">
        <v>0</v>
      </c>
      <c r="P763" s="66">
        <v>0</v>
      </c>
      <c r="Q763" s="66">
        <v>0.5</v>
      </c>
      <c r="R763" s="67">
        <v>1</v>
      </c>
      <c r="S763" s="127">
        <f>SUM(O763:O763)*M763</f>
        <v>0</v>
      </c>
      <c r="T763" s="128">
        <f>SUM(P763:P763)*M763</f>
        <v>0</v>
      </c>
      <c r="U763" s="128">
        <f>SUM(Q763:Q763)*M763</f>
        <v>0.15</v>
      </c>
      <c r="V763" s="128">
        <f>SUM(R763:R763)*M763</f>
        <v>0.3</v>
      </c>
      <c r="W763" s="141">
        <f t="shared" ref="W763:W829" si="528">MAX(S763:V763)</f>
        <v>0.3</v>
      </c>
      <c r="X763" s="335"/>
      <c r="Y763" s="314"/>
      <c r="Z763" s="316"/>
      <c r="AA763" s="318"/>
      <c r="AB763" s="318"/>
      <c r="AC763" s="929"/>
      <c r="AD763" s="803"/>
      <c r="AE763" s="277" t="str">
        <f t="shared" ref="AE763" si="529">+IF(O764&gt;O763,"SUPERADA",IF(O764=O763,"EQUILIBRADA",IF(O764&lt;O763,"PARA MEJORAR")))</f>
        <v>EQUILIBRADA</v>
      </c>
      <c r="AF763" s="496"/>
      <c r="AG763" s="278"/>
      <c r="AH763" s="278"/>
      <c r="AI763" s="924"/>
      <c r="AJ763" s="42"/>
      <c r="AK763" s="247"/>
      <c r="AL763" s="247"/>
      <c r="AM763" s="247"/>
      <c r="AN763" s="247"/>
      <c r="AO763" s="43"/>
    </row>
    <row r="764" spans="1:41" ht="39.950000000000003" customHeight="1" thickBot="1" x14ac:dyDescent="0.25">
      <c r="A764" s="921"/>
      <c r="B764" s="939"/>
      <c r="C764" s="873"/>
      <c r="D764" s="876"/>
      <c r="E764" s="825"/>
      <c r="F764" s="828"/>
      <c r="G764" s="852"/>
      <c r="H764" s="893"/>
      <c r="I764" s="838"/>
      <c r="J764" s="838"/>
      <c r="K764" s="813"/>
      <c r="L764" s="854"/>
      <c r="M764" s="800"/>
      <c r="N764" s="154" t="s">
        <v>53</v>
      </c>
      <c r="O764" s="46">
        <v>0</v>
      </c>
      <c r="P764" s="47">
        <v>0</v>
      </c>
      <c r="Q764" s="47">
        <v>0</v>
      </c>
      <c r="R764" s="59">
        <v>0</v>
      </c>
      <c r="S764" s="130">
        <f>SUM(O764:O764)*M763</f>
        <v>0</v>
      </c>
      <c r="T764" s="131">
        <f>SUM(P764:P764)*M763</f>
        <v>0</v>
      </c>
      <c r="U764" s="131">
        <f>SUM(Q764:Q764)*M763</f>
        <v>0</v>
      </c>
      <c r="V764" s="131">
        <f>SUM(R764:R764)*M763</f>
        <v>0</v>
      </c>
      <c r="W764" s="142">
        <f t="shared" si="528"/>
        <v>0</v>
      </c>
      <c r="X764" s="380"/>
      <c r="Y764" s="381"/>
      <c r="Z764" s="801"/>
      <c r="AA764" s="319"/>
      <c r="AB764" s="319"/>
      <c r="AC764" s="929"/>
      <c r="AD764" s="804"/>
      <c r="AE764" s="279"/>
      <c r="AF764" s="888"/>
      <c r="AG764" s="279"/>
      <c r="AH764" s="278"/>
      <c r="AI764" s="924"/>
      <c r="AJ764" s="42"/>
      <c r="AK764" s="247"/>
      <c r="AL764" s="247"/>
      <c r="AM764" s="247"/>
      <c r="AN764" s="247"/>
      <c r="AO764" s="43"/>
    </row>
    <row r="765" spans="1:41" ht="39.950000000000003" customHeight="1" x14ac:dyDescent="0.2">
      <c r="A765" s="889" t="s">
        <v>959</v>
      </c>
      <c r="B765" s="939"/>
      <c r="C765" s="871">
        <v>54</v>
      </c>
      <c r="D765" s="874" t="s">
        <v>424</v>
      </c>
      <c r="E765" s="823">
        <v>61</v>
      </c>
      <c r="F765" s="826" t="s">
        <v>425</v>
      </c>
      <c r="G765" s="851" t="s">
        <v>426</v>
      </c>
      <c r="H765" s="848">
        <v>111</v>
      </c>
      <c r="I765" s="836" t="s">
        <v>427</v>
      </c>
      <c r="J765" s="836" t="s">
        <v>428</v>
      </c>
      <c r="K765" s="811">
        <v>0</v>
      </c>
      <c r="L765" s="853" t="s">
        <v>429</v>
      </c>
      <c r="M765" s="841">
        <v>0.3</v>
      </c>
      <c r="N765" s="14" t="s">
        <v>49</v>
      </c>
      <c r="O765" s="15">
        <v>0</v>
      </c>
      <c r="P765" s="16">
        <v>0</v>
      </c>
      <c r="Q765" s="16">
        <v>0.5</v>
      </c>
      <c r="R765" s="18">
        <v>1</v>
      </c>
      <c r="S765" s="133">
        <f>SUM(O765:O765)*M765</f>
        <v>0</v>
      </c>
      <c r="T765" s="134">
        <f>SUM(P765:P765)*M765</f>
        <v>0</v>
      </c>
      <c r="U765" s="134">
        <f>SUM(Q765:Q765)*M765</f>
        <v>0.15</v>
      </c>
      <c r="V765" s="134">
        <f>SUM(R765:R765)*M765</f>
        <v>0.3</v>
      </c>
      <c r="W765" s="139">
        <f t="shared" si="528"/>
        <v>0.3</v>
      </c>
      <c r="X765" s="334">
        <f>+S766+S768+S770+S772</f>
        <v>0</v>
      </c>
      <c r="Y765" s="313">
        <f>+T766+T768+T770+T772</f>
        <v>0</v>
      </c>
      <c r="Z765" s="315">
        <f>+U766+U768+U770+U772</f>
        <v>0</v>
      </c>
      <c r="AA765" s="317">
        <f>+V766+V768+V770+V772</f>
        <v>0</v>
      </c>
      <c r="AB765" s="317">
        <f>+W766+W768+W770+W772</f>
        <v>0</v>
      </c>
      <c r="AC765" s="929"/>
      <c r="AD765" s="886" t="s">
        <v>430</v>
      </c>
      <c r="AE765" s="277" t="str">
        <f t="shared" ref="AE765" si="530">+IF(O766&gt;O765,"SUPERADA",IF(O766=O765,"EQUILIBRADA",IF(O766&lt;O765,"PARA MEJORAR")))</f>
        <v>EQUILIBRADA</v>
      </c>
      <c r="AF765" s="277" t="str">
        <f>IF(COUNTIF(AE765:AE772,"PARA MEJORAR")&gt;=1,"PARA MEJORAR","BIEN")</f>
        <v>BIEN</v>
      </c>
      <c r="AG765" s="277" t="str">
        <f>IF(COUNTIF(AF765:AF772,"PARA MEJORAR")&gt;=1,"PARA MEJORAR","BIEN")</f>
        <v>BIEN</v>
      </c>
      <c r="AH765" s="278"/>
      <c r="AI765" s="924"/>
      <c r="AJ765" s="29"/>
      <c r="AK765" s="30"/>
      <c r="AL765" s="30"/>
      <c r="AM765" s="30"/>
      <c r="AN765" s="30"/>
      <c r="AO765" s="31"/>
    </row>
    <row r="766" spans="1:41" ht="39.950000000000003" customHeight="1" thickBot="1" x14ac:dyDescent="0.25">
      <c r="A766" s="890"/>
      <c r="B766" s="939"/>
      <c r="C766" s="872"/>
      <c r="D766" s="875"/>
      <c r="E766" s="824"/>
      <c r="F766" s="827"/>
      <c r="G766" s="869"/>
      <c r="H766" s="849"/>
      <c r="I766" s="837"/>
      <c r="J766" s="837"/>
      <c r="K766" s="812"/>
      <c r="L766" s="859"/>
      <c r="M766" s="831"/>
      <c r="N766" s="147" t="s">
        <v>53</v>
      </c>
      <c r="O766" s="24">
        <v>0</v>
      </c>
      <c r="P766" s="25">
        <v>0</v>
      </c>
      <c r="Q766" s="25">
        <v>0</v>
      </c>
      <c r="R766" s="56">
        <v>0</v>
      </c>
      <c r="S766" s="124">
        <f>SUM(O766:O766)*M765</f>
        <v>0</v>
      </c>
      <c r="T766" s="125">
        <f>SUM(P766:P766)*M765</f>
        <v>0</v>
      </c>
      <c r="U766" s="125">
        <f>SUM(Q766:Q766)*M765</f>
        <v>0</v>
      </c>
      <c r="V766" s="125">
        <f>SUM(R766:R766)*M765</f>
        <v>0</v>
      </c>
      <c r="W766" s="140">
        <f t="shared" si="528"/>
        <v>0</v>
      </c>
      <c r="X766" s="335"/>
      <c r="Y766" s="314"/>
      <c r="Z766" s="316"/>
      <c r="AA766" s="318"/>
      <c r="AB766" s="318"/>
      <c r="AC766" s="929"/>
      <c r="AD766" s="887"/>
      <c r="AE766" s="279"/>
      <c r="AF766" s="278"/>
      <c r="AG766" s="278"/>
      <c r="AH766" s="278"/>
      <c r="AI766" s="924"/>
      <c r="AJ766" s="42"/>
      <c r="AK766" s="247"/>
      <c r="AL766" s="247"/>
      <c r="AM766" s="247"/>
      <c r="AN766" s="247"/>
      <c r="AO766" s="43"/>
    </row>
    <row r="767" spans="1:41" ht="39.950000000000003" customHeight="1" x14ac:dyDescent="0.2">
      <c r="A767" s="890"/>
      <c r="B767" s="939"/>
      <c r="C767" s="872"/>
      <c r="D767" s="875"/>
      <c r="E767" s="824"/>
      <c r="F767" s="827"/>
      <c r="G767" s="869"/>
      <c r="H767" s="849"/>
      <c r="I767" s="837"/>
      <c r="J767" s="837"/>
      <c r="K767" s="812"/>
      <c r="L767" s="858" t="s">
        <v>431</v>
      </c>
      <c r="M767" s="831">
        <v>0.25</v>
      </c>
      <c r="N767" s="44" t="s">
        <v>49</v>
      </c>
      <c r="O767" s="90">
        <v>0</v>
      </c>
      <c r="P767" s="66">
        <v>0</v>
      </c>
      <c r="Q767" s="66">
        <v>0.5</v>
      </c>
      <c r="R767" s="67">
        <v>1</v>
      </c>
      <c r="S767" s="127">
        <f>SUM(O767:O767)*M767</f>
        <v>0</v>
      </c>
      <c r="T767" s="128">
        <f>SUM(P767:P767)*M767</f>
        <v>0</v>
      </c>
      <c r="U767" s="128">
        <f>SUM(Q767:Q767)*M767</f>
        <v>0.125</v>
      </c>
      <c r="V767" s="128">
        <f>SUM(R767:R767)*M767</f>
        <v>0.25</v>
      </c>
      <c r="W767" s="141">
        <f t="shared" si="528"/>
        <v>0.25</v>
      </c>
      <c r="X767" s="335"/>
      <c r="Y767" s="314"/>
      <c r="Z767" s="316"/>
      <c r="AA767" s="318"/>
      <c r="AB767" s="318"/>
      <c r="AC767" s="929"/>
      <c r="AD767" s="887"/>
      <c r="AE767" s="277" t="str">
        <f t="shared" ref="AE767" si="531">+IF(O768&gt;O767,"SUPERADA",IF(O768=O767,"EQUILIBRADA",IF(O768&lt;O767,"PARA MEJORAR")))</f>
        <v>EQUILIBRADA</v>
      </c>
      <c r="AF767" s="278"/>
      <c r="AG767" s="278"/>
      <c r="AH767" s="278"/>
      <c r="AI767" s="924"/>
      <c r="AJ767" s="42"/>
      <c r="AK767" s="247"/>
      <c r="AL767" s="247"/>
      <c r="AM767" s="247"/>
      <c r="AN767" s="247"/>
      <c r="AO767" s="43"/>
    </row>
    <row r="768" spans="1:41" ht="39.950000000000003" customHeight="1" thickBot="1" x14ac:dyDescent="0.25">
      <c r="A768" s="890"/>
      <c r="B768" s="939"/>
      <c r="C768" s="872"/>
      <c r="D768" s="875"/>
      <c r="E768" s="824"/>
      <c r="F768" s="827"/>
      <c r="G768" s="869"/>
      <c r="H768" s="849"/>
      <c r="I768" s="837"/>
      <c r="J768" s="837"/>
      <c r="K768" s="812"/>
      <c r="L768" s="859"/>
      <c r="M768" s="831"/>
      <c r="N768" s="147" t="s">
        <v>53</v>
      </c>
      <c r="O768" s="24">
        <v>0</v>
      </c>
      <c r="P768" s="25">
        <v>0</v>
      </c>
      <c r="Q768" s="25">
        <v>0</v>
      </c>
      <c r="R768" s="56">
        <v>0</v>
      </c>
      <c r="S768" s="124">
        <f>SUM(O768:O768)*M767</f>
        <v>0</v>
      </c>
      <c r="T768" s="125">
        <f>SUM(P768:P768)*M767</f>
        <v>0</v>
      </c>
      <c r="U768" s="125">
        <f>SUM(Q768:Q768)*M767</f>
        <v>0</v>
      </c>
      <c r="V768" s="125">
        <f>SUM(R768:R768)*M767</f>
        <v>0</v>
      </c>
      <c r="W768" s="140">
        <f t="shared" si="528"/>
        <v>0</v>
      </c>
      <c r="X768" s="335"/>
      <c r="Y768" s="314"/>
      <c r="Z768" s="316"/>
      <c r="AA768" s="318"/>
      <c r="AB768" s="318"/>
      <c r="AC768" s="929"/>
      <c r="AD768" s="887"/>
      <c r="AE768" s="279"/>
      <c r="AF768" s="278"/>
      <c r="AG768" s="278"/>
      <c r="AH768" s="278"/>
      <c r="AI768" s="924"/>
      <c r="AJ768" s="42"/>
      <c r="AK768" s="247"/>
      <c r="AL768" s="247"/>
      <c r="AM768" s="247"/>
      <c r="AN768" s="247"/>
      <c r="AO768" s="43"/>
    </row>
    <row r="769" spans="1:41" ht="39.950000000000003" customHeight="1" x14ac:dyDescent="0.2">
      <c r="A769" s="890"/>
      <c r="B769" s="939"/>
      <c r="C769" s="872"/>
      <c r="D769" s="875"/>
      <c r="E769" s="824"/>
      <c r="F769" s="827"/>
      <c r="G769" s="869"/>
      <c r="H769" s="849"/>
      <c r="I769" s="837"/>
      <c r="J769" s="837"/>
      <c r="K769" s="812"/>
      <c r="L769" s="858" t="s">
        <v>432</v>
      </c>
      <c r="M769" s="831">
        <v>0.25</v>
      </c>
      <c r="N769" s="44" t="s">
        <v>49</v>
      </c>
      <c r="O769" s="90">
        <v>0</v>
      </c>
      <c r="P769" s="66">
        <v>0</v>
      </c>
      <c r="Q769" s="66">
        <v>0</v>
      </c>
      <c r="R769" s="67">
        <v>1</v>
      </c>
      <c r="S769" s="127">
        <f>SUM(O769:O769)*M769</f>
        <v>0</v>
      </c>
      <c r="T769" s="128">
        <f>SUM(P769:P769)*M769</f>
        <v>0</v>
      </c>
      <c r="U769" s="128">
        <f>SUM(Q769:Q769)*M769</f>
        <v>0</v>
      </c>
      <c r="V769" s="128">
        <f>SUM(R769:R769)*M769</f>
        <v>0.25</v>
      </c>
      <c r="W769" s="141">
        <f t="shared" si="528"/>
        <v>0.25</v>
      </c>
      <c r="X769" s="335"/>
      <c r="Y769" s="314"/>
      <c r="Z769" s="316"/>
      <c r="AA769" s="318"/>
      <c r="AB769" s="318"/>
      <c r="AC769" s="929"/>
      <c r="AD769" s="887"/>
      <c r="AE769" s="277" t="str">
        <f t="shared" ref="AE769" si="532">+IF(O770&gt;O769,"SUPERADA",IF(O770=O769,"EQUILIBRADA",IF(O770&lt;O769,"PARA MEJORAR")))</f>
        <v>EQUILIBRADA</v>
      </c>
      <c r="AF769" s="278"/>
      <c r="AG769" s="278"/>
      <c r="AH769" s="278"/>
      <c r="AI769" s="924"/>
      <c r="AJ769" s="42"/>
      <c r="AK769" s="247"/>
      <c r="AL769" s="247"/>
      <c r="AM769" s="247"/>
      <c r="AN769" s="247"/>
      <c r="AO769" s="43"/>
    </row>
    <row r="770" spans="1:41" ht="39.950000000000003" customHeight="1" thickBot="1" x14ac:dyDescent="0.25">
      <c r="A770" s="890"/>
      <c r="B770" s="939"/>
      <c r="C770" s="872"/>
      <c r="D770" s="875"/>
      <c r="E770" s="824"/>
      <c r="F770" s="827"/>
      <c r="G770" s="869"/>
      <c r="H770" s="849"/>
      <c r="I770" s="837"/>
      <c r="J770" s="837"/>
      <c r="K770" s="812"/>
      <c r="L770" s="859"/>
      <c r="M770" s="831"/>
      <c r="N770" s="147" t="s">
        <v>53</v>
      </c>
      <c r="O770" s="24">
        <v>0</v>
      </c>
      <c r="P770" s="25">
        <v>0</v>
      </c>
      <c r="Q770" s="25">
        <v>0</v>
      </c>
      <c r="R770" s="56">
        <v>0</v>
      </c>
      <c r="S770" s="124">
        <f>SUM(O770:O770)*M769</f>
        <v>0</v>
      </c>
      <c r="T770" s="125">
        <f>SUM(P770:P770)*M769</f>
        <v>0</v>
      </c>
      <c r="U770" s="125">
        <f>SUM(Q770:Q770)*M769</f>
        <v>0</v>
      </c>
      <c r="V770" s="125">
        <f>SUM(R770:R770)*M769</f>
        <v>0</v>
      </c>
      <c r="W770" s="140">
        <f t="shared" si="528"/>
        <v>0</v>
      </c>
      <c r="X770" s="335"/>
      <c r="Y770" s="314"/>
      <c r="Z770" s="316"/>
      <c r="AA770" s="318"/>
      <c r="AB770" s="318"/>
      <c r="AC770" s="929"/>
      <c r="AD770" s="887"/>
      <c r="AE770" s="279"/>
      <c r="AF770" s="278"/>
      <c r="AG770" s="278"/>
      <c r="AH770" s="278"/>
      <c r="AI770" s="924"/>
      <c r="AJ770" s="42"/>
      <c r="AK770" s="247"/>
      <c r="AL770" s="247"/>
      <c r="AM770" s="247"/>
      <c r="AN770" s="247"/>
      <c r="AO770" s="43"/>
    </row>
    <row r="771" spans="1:41" ht="69.95" customHeight="1" x14ac:dyDescent="0.2">
      <c r="A771" s="890"/>
      <c r="B771" s="939"/>
      <c r="C771" s="872"/>
      <c r="D771" s="875"/>
      <c r="E771" s="824"/>
      <c r="F771" s="827"/>
      <c r="G771" s="869"/>
      <c r="H771" s="849"/>
      <c r="I771" s="837"/>
      <c r="J771" s="837"/>
      <c r="K771" s="812"/>
      <c r="L771" s="858" t="s">
        <v>433</v>
      </c>
      <c r="M771" s="831">
        <v>0.2</v>
      </c>
      <c r="N771" s="44" t="s">
        <v>49</v>
      </c>
      <c r="O771" s="90">
        <v>0</v>
      </c>
      <c r="P771" s="66">
        <v>0</v>
      </c>
      <c r="Q771" s="66">
        <v>0</v>
      </c>
      <c r="R771" s="67">
        <v>1</v>
      </c>
      <c r="S771" s="127">
        <f>SUM(O771:O771)*M771</f>
        <v>0</v>
      </c>
      <c r="T771" s="128">
        <f>SUM(P771:P771)*M771</f>
        <v>0</v>
      </c>
      <c r="U771" s="128">
        <f>SUM(Q771:Q771)*M771</f>
        <v>0</v>
      </c>
      <c r="V771" s="128">
        <f>SUM(R771:R771)*M771</f>
        <v>0.2</v>
      </c>
      <c r="W771" s="141">
        <f t="shared" si="528"/>
        <v>0.2</v>
      </c>
      <c r="X771" s="335"/>
      <c r="Y771" s="314"/>
      <c r="Z771" s="316"/>
      <c r="AA771" s="318"/>
      <c r="AB771" s="318"/>
      <c r="AC771" s="929"/>
      <c r="AD771" s="887"/>
      <c r="AE771" s="277" t="str">
        <f t="shared" ref="AE771" si="533">+IF(O772&gt;O771,"SUPERADA",IF(O772=O771,"EQUILIBRADA",IF(O772&lt;O771,"PARA MEJORAR")))</f>
        <v>EQUILIBRADA</v>
      </c>
      <c r="AF771" s="278"/>
      <c r="AG771" s="278"/>
      <c r="AH771" s="278"/>
      <c r="AI771" s="924"/>
      <c r="AJ771" s="42"/>
      <c r="AK771" s="247"/>
      <c r="AL771" s="247"/>
      <c r="AM771" s="247"/>
      <c r="AN771" s="247"/>
      <c r="AO771" s="43"/>
    </row>
    <row r="772" spans="1:41" ht="69.95" customHeight="1" thickBot="1" x14ac:dyDescent="0.25">
      <c r="A772" s="890"/>
      <c r="B772" s="939"/>
      <c r="C772" s="873"/>
      <c r="D772" s="876"/>
      <c r="E772" s="824"/>
      <c r="F772" s="827"/>
      <c r="G772" s="852"/>
      <c r="H772" s="850"/>
      <c r="I772" s="838"/>
      <c r="J772" s="838"/>
      <c r="K772" s="813"/>
      <c r="L772" s="854"/>
      <c r="M772" s="832"/>
      <c r="N772" s="154" t="s">
        <v>53</v>
      </c>
      <c r="O772" s="46">
        <v>0</v>
      </c>
      <c r="P772" s="47">
        <v>0</v>
      </c>
      <c r="Q772" s="47">
        <v>0</v>
      </c>
      <c r="R772" s="59">
        <v>0</v>
      </c>
      <c r="S772" s="158">
        <f>SUM(O772:O772)*M771</f>
        <v>0</v>
      </c>
      <c r="T772" s="159">
        <f>SUM(P772:P772)*M771</f>
        <v>0</v>
      </c>
      <c r="U772" s="159">
        <f>SUM(Q772:Q772)*M771</f>
        <v>0</v>
      </c>
      <c r="V772" s="159">
        <f>SUM(R772:R772)*M771</f>
        <v>0</v>
      </c>
      <c r="W772" s="209">
        <f t="shared" si="528"/>
        <v>0</v>
      </c>
      <c r="X772" s="380"/>
      <c r="Y772" s="381"/>
      <c r="Z772" s="801"/>
      <c r="AA772" s="319"/>
      <c r="AB772" s="319"/>
      <c r="AC772" s="929"/>
      <c r="AD772" s="887"/>
      <c r="AE772" s="279"/>
      <c r="AF772" s="279"/>
      <c r="AG772" s="279"/>
      <c r="AH772" s="278"/>
      <c r="AI772" s="924"/>
      <c r="AJ772" s="42"/>
      <c r="AK772" s="247"/>
      <c r="AL772" s="247"/>
      <c r="AM772" s="247"/>
      <c r="AN772" s="247"/>
      <c r="AO772" s="43"/>
    </row>
    <row r="773" spans="1:41" ht="50.1" customHeight="1" x14ac:dyDescent="0.2">
      <c r="A773" s="890"/>
      <c r="B773" s="939"/>
      <c r="C773" s="871">
        <v>55</v>
      </c>
      <c r="D773" s="874" t="s">
        <v>434</v>
      </c>
      <c r="E773" s="824"/>
      <c r="F773" s="827"/>
      <c r="G773" s="851" t="s">
        <v>435</v>
      </c>
      <c r="H773" s="848">
        <v>112</v>
      </c>
      <c r="I773" s="836" t="s">
        <v>436</v>
      </c>
      <c r="J773" s="836" t="s">
        <v>437</v>
      </c>
      <c r="K773" s="811">
        <v>0</v>
      </c>
      <c r="L773" s="853" t="s">
        <v>438</v>
      </c>
      <c r="M773" s="841">
        <v>0.3</v>
      </c>
      <c r="N773" s="14" t="s">
        <v>49</v>
      </c>
      <c r="O773" s="15">
        <v>0</v>
      </c>
      <c r="P773" s="16">
        <v>0</v>
      </c>
      <c r="Q773" s="16">
        <v>0.5</v>
      </c>
      <c r="R773" s="18">
        <v>1</v>
      </c>
      <c r="S773" s="133">
        <f>SUM(O773:O773)*M773</f>
        <v>0</v>
      </c>
      <c r="T773" s="134">
        <f>SUM(P773:P773)*M773</f>
        <v>0</v>
      </c>
      <c r="U773" s="134">
        <f>SUM(Q773:Q773)*M773</f>
        <v>0.15</v>
      </c>
      <c r="V773" s="134">
        <f>SUM(R773:R773)*M773</f>
        <v>0.3</v>
      </c>
      <c r="W773" s="139">
        <f t="shared" si="528"/>
        <v>0.3</v>
      </c>
      <c r="X773" s="334">
        <f>+S774+S776+S778+S780</f>
        <v>0</v>
      </c>
      <c r="Y773" s="313">
        <f>+T774+T776+T778+T780</f>
        <v>0</v>
      </c>
      <c r="Z773" s="315">
        <f>+U774+U776+U778+U780</f>
        <v>0</v>
      </c>
      <c r="AA773" s="317">
        <f>+V774+V776+V778+V780</f>
        <v>0</v>
      </c>
      <c r="AB773" s="317">
        <f>+W774+W776+W778+W780</f>
        <v>0</v>
      </c>
      <c r="AC773" s="929"/>
      <c r="AD773" s="887"/>
      <c r="AE773" s="277" t="str">
        <f t="shared" ref="AE773" si="534">+IF(O774&gt;O773,"SUPERADA",IF(O774=O773,"EQUILIBRADA",IF(O774&lt;O773,"PARA MEJORAR")))</f>
        <v>EQUILIBRADA</v>
      </c>
      <c r="AF773" s="277" t="str">
        <f>IF(COUNTIF(AE773:AE780,"PARA MEJORAR")&gt;=1,"PARA MEJORAR","BIEN")</f>
        <v>BIEN</v>
      </c>
      <c r="AG773" s="277" t="str">
        <f>IF(COUNTIF(AF773:AF780,"PARA MEJORAR")&gt;=1,"PARA MEJORAR","BIEN")</f>
        <v>BIEN</v>
      </c>
      <c r="AH773" s="278"/>
      <c r="AI773" s="924"/>
      <c r="AJ773" s="29"/>
      <c r="AK773" s="30"/>
      <c r="AL773" s="30"/>
      <c r="AM773" s="30"/>
      <c r="AN773" s="30"/>
      <c r="AO773" s="31"/>
    </row>
    <row r="774" spans="1:41" ht="50.1" customHeight="1" thickBot="1" x14ac:dyDescent="0.25">
      <c r="A774" s="890"/>
      <c r="B774" s="939"/>
      <c r="C774" s="872"/>
      <c r="D774" s="875"/>
      <c r="E774" s="824"/>
      <c r="F774" s="827"/>
      <c r="G774" s="869"/>
      <c r="H774" s="849"/>
      <c r="I774" s="837"/>
      <c r="J774" s="837"/>
      <c r="K774" s="812"/>
      <c r="L774" s="859"/>
      <c r="M774" s="831"/>
      <c r="N774" s="147" t="s">
        <v>53</v>
      </c>
      <c r="O774" s="24">
        <v>0</v>
      </c>
      <c r="P774" s="25">
        <v>0</v>
      </c>
      <c r="Q774" s="25">
        <v>0</v>
      </c>
      <c r="R774" s="56">
        <v>0</v>
      </c>
      <c r="S774" s="124">
        <f>SUM(O774:O774)*M773</f>
        <v>0</v>
      </c>
      <c r="T774" s="125">
        <f>SUM(P774:P774)*M773</f>
        <v>0</v>
      </c>
      <c r="U774" s="125">
        <f>SUM(Q774:Q774)*M773</f>
        <v>0</v>
      </c>
      <c r="V774" s="125">
        <f>SUM(R774:R774)*M773</f>
        <v>0</v>
      </c>
      <c r="W774" s="140">
        <f t="shared" si="528"/>
        <v>0</v>
      </c>
      <c r="X774" s="335"/>
      <c r="Y774" s="314"/>
      <c r="Z774" s="316"/>
      <c r="AA774" s="318"/>
      <c r="AB774" s="318"/>
      <c r="AC774" s="929"/>
      <c r="AD774" s="887"/>
      <c r="AE774" s="279"/>
      <c r="AF774" s="278"/>
      <c r="AG774" s="278"/>
      <c r="AH774" s="278"/>
      <c r="AI774" s="924"/>
      <c r="AJ774" s="42"/>
      <c r="AK774" s="247"/>
      <c r="AL774" s="247"/>
      <c r="AM774" s="247"/>
      <c r="AN774" s="247"/>
      <c r="AO774" s="43"/>
    </row>
    <row r="775" spans="1:41" ht="50.1" customHeight="1" x14ac:dyDescent="0.2">
      <c r="A775" s="890"/>
      <c r="B775" s="939"/>
      <c r="C775" s="872"/>
      <c r="D775" s="875"/>
      <c r="E775" s="824"/>
      <c r="F775" s="827"/>
      <c r="G775" s="869"/>
      <c r="H775" s="849"/>
      <c r="I775" s="837"/>
      <c r="J775" s="837"/>
      <c r="K775" s="812"/>
      <c r="L775" s="858" t="s">
        <v>993</v>
      </c>
      <c r="M775" s="831">
        <v>0.25</v>
      </c>
      <c r="N775" s="44" t="s">
        <v>49</v>
      </c>
      <c r="O775" s="90">
        <v>0</v>
      </c>
      <c r="P775" s="66">
        <v>0</v>
      </c>
      <c r="Q775" s="66">
        <v>0.5</v>
      </c>
      <c r="R775" s="67">
        <v>1</v>
      </c>
      <c r="S775" s="127">
        <f>SUM(O775:O775)*M775</f>
        <v>0</v>
      </c>
      <c r="T775" s="128">
        <f>SUM(P775:P775)*M775</f>
        <v>0</v>
      </c>
      <c r="U775" s="128">
        <f>SUM(Q775:Q775)*M775</f>
        <v>0.125</v>
      </c>
      <c r="V775" s="128">
        <f>SUM(R775:R775)*M775</f>
        <v>0.25</v>
      </c>
      <c r="W775" s="141">
        <f t="shared" si="528"/>
        <v>0.25</v>
      </c>
      <c r="X775" s="335"/>
      <c r="Y775" s="314"/>
      <c r="Z775" s="316"/>
      <c r="AA775" s="318"/>
      <c r="AB775" s="318"/>
      <c r="AC775" s="929"/>
      <c r="AD775" s="887"/>
      <c r="AE775" s="277" t="str">
        <f t="shared" ref="AE775" si="535">+IF(O776&gt;O775,"SUPERADA",IF(O776=O775,"EQUILIBRADA",IF(O776&lt;O775,"PARA MEJORAR")))</f>
        <v>EQUILIBRADA</v>
      </c>
      <c r="AF775" s="278"/>
      <c r="AG775" s="278"/>
      <c r="AH775" s="278"/>
      <c r="AI775" s="924"/>
      <c r="AJ775" s="42"/>
      <c r="AK775" s="247"/>
      <c r="AL775" s="247"/>
      <c r="AM775" s="247"/>
      <c r="AN775" s="247"/>
      <c r="AO775" s="43"/>
    </row>
    <row r="776" spans="1:41" ht="50.1" customHeight="1" thickBot="1" x14ac:dyDescent="0.25">
      <c r="A776" s="890"/>
      <c r="B776" s="939"/>
      <c r="C776" s="872"/>
      <c r="D776" s="875"/>
      <c r="E776" s="824"/>
      <c r="F776" s="827"/>
      <c r="G776" s="869"/>
      <c r="H776" s="849"/>
      <c r="I776" s="837"/>
      <c r="J776" s="837"/>
      <c r="K776" s="812"/>
      <c r="L776" s="859"/>
      <c r="M776" s="831"/>
      <c r="N776" s="147" t="s">
        <v>53</v>
      </c>
      <c r="O776" s="24">
        <v>0</v>
      </c>
      <c r="P776" s="25">
        <v>0</v>
      </c>
      <c r="Q776" s="25">
        <v>0</v>
      </c>
      <c r="R776" s="56">
        <v>0</v>
      </c>
      <c r="S776" s="124">
        <f>SUM(O776:O776)*M775</f>
        <v>0</v>
      </c>
      <c r="T776" s="125">
        <f>SUM(P776:P776)*M775</f>
        <v>0</v>
      </c>
      <c r="U776" s="125">
        <f>SUM(Q776:Q776)*M775</f>
        <v>0</v>
      </c>
      <c r="V776" s="125">
        <f>SUM(R776:R776)*M775</f>
        <v>0</v>
      </c>
      <c r="W776" s="140">
        <f t="shared" si="528"/>
        <v>0</v>
      </c>
      <c r="X776" s="335"/>
      <c r="Y776" s="314"/>
      <c r="Z776" s="316"/>
      <c r="AA776" s="318"/>
      <c r="AB776" s="318"/>
      <c r="AC776" s="929"/>
      <c r="AD776" s="887"/>
      <c r="AE776" s="279"/>
      <c r="AF776" s="278"/>
      <c r="AG776" s="278"/>
      <c r="AH776" s="278"/>
      <c r="AI776" s="924"/>
      <c r="AJ776" s="42"/>
      <c r="AK776" s="247"/>
      <c r="AL776" s="247"/>
      <c r="AM776" s="247"/>
      <c r="AN776" s="247"/>
      <c r="AO776" s="43"/>
    </row>
    <row r="777" spans="1:41" ht="60" customHeight="1" x14ac:dyDescent="0.2">
      <c r="A777" s="890"/>
      <c r="B777" s="939"/>
      <c r="C777" s="872"/>
      <c r="D777" s="875"/>
      <c r="E777" s="824"/>
      <c r="F777" s="827"/>
      <c r="G777" s="869"/>
      <c r="H777" s="849"/>
      <c r="I777" s="837"/>
      <c r="J777" s="837"/>
      <c r="K777" s="812"/>
      <c r="L777" s="858" t="s">
        <v>994</v>
      </c>
      <c r="M777" s="831">
        <v>0.25</v>
      </c>
      <c r="N777" s="44" t="s">
        <v>49</v>
      </c>
      <c r="O777" s="90">
        <v>0</v>
      </c>
      <c r="P777" s="66">
        <v>0</v>
      </c>
      <c r="Q777" s="66">
        <v>0</v>
      </c>
      <c r="R777" s="67">
        <v>1</v>
      </c>
      <c r="S777" s="127">
        <f>SUM(O777:O777)*M777</f>
        <v>0</v>
      </c>
      <c r="T777" s="128">
        <f>SUM(P777:P777)*M777</f>
        <v>0</v>
      </c>
      <c r="U777" s="128">
        <f>SUM(Q777:Q777)*M777</f>
        <v>0</v>
      </c>
      <c r="V777" s="128">
        <f>SUM(R777:R777)*M777</f>
        <v>0.25</v>
      </c>
      <c r="W777" s="141">
        <f t="shared" si="528"/>
        <v>0.25</v>
      </c>
      <c r="X777" s="335"/>
      <c r="Y777" s="314"/>
      <c r="Z777" s="316"/>
      <c r="AA777" s="318"/>
      <c r="AB777" s="318"/>
      <c r="AC777" s="929"/>
      <c r="AD777" s="887"/>
      <c r="AE777" s="277" t="str">
        <f t="shared" ref="AE777" si="536">+IF(O778&gt;O777,"SUPERADA",IF(O778=O777,"EQUILIBRADA",IF(O778&lt;O777,"PARA MEJORAR")))</f>
        <v>EQUILIBRADA</v>
      </c>
      <c r="AF777" s="278"/>
      <c r="AG777" s="278"/>
      <c r="AH777" s="278"/>
      <c r="AI777" s="924"/>
      <c r="AJ777" s="42"/>
      <c r="AK777" s="247"/>
      <c r="AL777" s="247"/>
      <c r="AM777" s="247"/>
      <c r="AN777" s="247"/>
      <c r="AO777" s="43"/>
    </row>
    <row r="778" spans="1:41" ht="60" customHeight="1" thickBot="1" x14ac:dyDescent="0.25">
      <c r="A778" s="890"/>
      <c r="B778" s="939"/>
      <c r="C778" s="872"/>
      <c r="D778" s="875"/>
      <c r="E778" s="824"/>
      <c r="F778" s="827"/>
      <c r="G778" s="869"/>
      <c r="H778" s="849"/>
      <c r="I778" s="837"/>
      <c r="J778" s="837"/>
      <c r="K778" s="812"/>
      <c r="L778" s="859"/>
      <c r="M778" s="831"/>
      <c r="N778" s="147" t="s">
        <v>53</v>
      </c>
      <c r="O778" s="24">
        <v>0</v>
      </c>
      <c r="P778" s="25">
        <v>0</v>
      </c>
      <c r="Q778" s="25">
        <v>0</v>
      </c>
      <c r="R778" s="56">
        <v>0</v>
      </c>
      <c r="S778" s="124">
        <f>SUM(O778:O778)*M777</f>
        <v>0</v>
      </c>
      <c r="T778" s="125">
        <f>SUM(P778:P778)*M777</f>
        <v>0</v>
      </c>
      <c r="U778" s="125">
        <f>SUM(Q778:Q778)*M777</f>
        <v>0</v>
      </c>
      <c r="V778" s="125">
        <f>SUM(R778:R778)*M777</f>
        <v>0</v>
      </c>
      <c r="W778" s="140">
        <f t="shared" si="528"/>
        <v>0</v>
      </c>
      <c r="X778" s="335"/>
      <c r="Y778" s="314"/>
      <c r="Z778" s="316"/>
      <c r="AA778" s="318"/>
      <c r="AB778" s="318"/>
      <c r="AC778" s="929"/>
      <c r="AD778" s="887"/>
      <c r="AE778" s="279"/>
      <c r="AF778" s="278"/>
      <c r="AG778" s="278"/>
      <c r="AH778" s="278"/>
      <c r="AI778" s="924"/>
      <c r="AJ778" s="42"/>
      <c r="AK778" s="247"/>
      <c r="AL778" s="247"/>
      <c r="AM778" s="247"/>
      <c r="AN778" s="247"/>
      <c r="AO778" s="43"/>
    </row>
    <row r="779" spans="1:41" ht="90" customHeight="1" x14ac:dyDescent="0.2">
      <c r="A779" s="890"/>
      <c r="B779" s="939"/>
      <c r="C779" s="872"/>
      <c r="D779" s="875"/>
      <c r="E779" s="824"/>
      <c r="F779" s="827"/>
      <c r="G779" s="869"/>
      <c r="H779" s="849"/>
      <c r="I779" s="837"/>
      <c r="J779" s="837"/>
      <c r="K779" s="812"/>
      <c r="L779" s="858" t="s">
        <v>995</v>
      </c>
      <c r="M779" s="831">
        <v>0.2</v>
      </c>
      <c r="N779" s="44" t="s">
        <v>49</v>
      </c>
      <c r="O779" s="90">
        <v>0</v>
      </c>
      <c r="P779" s="66">
        <v>0</v>
      </c>
      <c r="Q779" s="66">
        <v>0</v>
      </c>
      <c r="R779" s="67">
        <v>1</v>
      </c>
      <c r="S779" s="127">
        <f>SUM(O779:O779)*M779</f>
        <v>0</v>
      </c>
      <c r="T779" s="128">
        <f>SUM(P779:P779)*M779</f>
        <v>0</v>
      </c>
      <c r="U779" s="128">
        <f>SUM(Q779:Q779)*M779</f>
        <v>0</v>
      </c>
      <c r="V779" s="128">
        <f>SUM(R779:R779)*M779</f>
        <v>0.2</v>
      </c>
      <c r="W779" s="141">
        <f t="shared" si="528"/>
        <v>0.2</v>
      </c>
      <c r="X779" s="335"/>
      <c r="Y779" s="314"/>
      <c r="Z779" s="316"/>
      <c r="AA779" s="318"/>
      <c r="AB779" s="318"/>
      <c r="AC779" s="929"/>
      <c r="AD779" s="887"/>
      <c r="AE779" s="277" t="str">
        <f t="shared" ref="AE779" si="537">+IF(O780&gt;O779,"SUPERADA",IF(O780=O779,"EQUILIBRADA",IF(O780&lt;O779,"PARA MEJORAR")))</f>
        <v>EQUILIBRADA</v>
      </c>
      <c r="AF779" s="278"/>
      <c r="AG779" s="278"/>
      <c r="AH779" s="278"/>
      <c r="AI779" s="924"/>
      <c r="AJ779" s="42"/>
      <c r="AK779" s="247"/>
      <c r="AL779" s="247"/>
      <c r="AM779" s="247"/>
      <c r="AN779" s="247"/>
      <c r="AO779" s="43"/>
    </row>
    <row r="780" spans="1:41" ht="90" customHeight="1" thickBot="1" x14ac:dyDescent="0.25">
      <c r="A780" s="890"/>
      <c r="B780" s="939"/>
      <c r="C780" s="873"/>
      <c r="D780" s="876"/>
      <c r="E780" s="824"/>
      <c r="F780" s="827"/>
      <c r="G780" s="852"/>
      <c r="H780" s="850"/>
      <c r="I780" s="838"/>
      <c r="J780" s="838"/>
      <c r="K780" s="813"/>
      <c r="L780" s="854"/>
      <c r="M780" s="832"/>
      <c r="N780" s="154" t="s">
        <v>53</v>
      </c>
      <c r="O780" s="46">
        <v>0</v>
      </c>
      <c r="P780" s="47">
        <v>0</v>
      </c>
      <c r="Q780" s="47">
        <v>0</v>
      </c>
      <c r="R780" s="59">
        <v>0</v>
      </c>
      <c r="S780" s="130">
        <f>SUM(O780:O780)*M779</f>
        <v>0</v>
      </c>
      <c r="T780" s="131">
        <f>SUM(P780:P780)*M779</f>
        <v>0</v>
      </c>
      <c r="U780" s="131">
        <f>SUM(Q780:Q780)*M779</f>
        <v>0</v>
      </c>
      <c r="V780" s="131">
        <f>SUM(R780:R780)*M779</f>
        <v>0</v>
      </c>
      <c r="W780" s="142">
        <f t="shared" si="528"/>
        <v>0</v>
      </c>
      <c r="X780" s="380"/>
      <c r="Y780" s="381"/>
      <c r="Z780" s="801"/>
      <c r="AA780" s="319"/>
      <c r="AB780" s="319"/>
      <c r="AC780" s="929"/>
      <c r="AD780" s="887"/>
      <c r="AE780" s="279"/>
      <c r="AF780" s="279"/>
      <c r="AG780" s="279"/>
      <c r="AH780" s="278"/>
      <c r="AI780" s="924"/>
      <c r="AJ780" s="42"/>
      <c r="AK780" s="247"/>
      <c r="AL780" s="247"/>
      <c r="AM780" s="247"/>
      <c r="AN780" s="247"/>
      <c r="AO780" s="43"/>
    </row>
    <row r="781" spans="1:41" ht="39.950000000000003" customHeight="1" x14ac:dyDescent="0.2">
      <c r="A781" s="890"/>
      <c r="B781" s="939"/>
      <c r="C781" s="871">
        <v>56</v>
      </c>
      <c r="D781" s="874" t="s">
        <v>439</v>
      </c>
      <c r="E781" s="824"/>
      <c r="F781" s="827"/>
      <c r="G781" s="851" t="s">
        <v>440</v>
      </c>
      <c r="H781" s="848">
        <v>113</v>
      </c>
      <c r="I781" s="836" t="s">
        <v>441</v>
      </c>
      <c r="J781" s="836" t="s">
        <v>442</v>
      </c>
      <c r="K781" s="811">
        <v>0</v>
      </c>
      <c r="L781" s="853" t="s">
        <v>443</v>
      </c>
      <c r="M781" s="841">
        <v>0.3</v>
      </c>
      <c r="N781" s="14" t="s">
        <v>49</v>
      </c>
      <c r="O781" s="15">
        <v>0</v>
      </c>
      <c r="P781" s="16">
        <v>0.5</v>
      </c>
      <c r="Q781" s="16">
        <v>1</v>
      </c>
      <c r="R781" s="18">
        <v>1</v>
      </c>
      <c r="S781" s="133">
        <f>SUM(O781:O781)*M781</f>
        <v>0</v>
      </c>
      <c r="T781" s="134">
        <f>SUM(P781:P781)*M781</f>
        <v>0.15</v>
      </c>
      <c r="U781" s="134">
        <f>SUM(Q781:Q781)*M781</f>
        <v>0.3</v>
      </c>
      <c r="V781" s="134">
        <f>SUM(R781:R781)*M781</f>
        <v>0.3</v>
      </c>
      <c r="W781" s="139">
        <f t="shared" si="528"/>
        <v>0.3</v>
      </c>
      <c r="X781" s="334">
        <f>+S782+S784+S786+S788+S790</f>
        <v>0</v>
      </c>
      <c r="Y781" s="313">
        <f>+T782+T784+T786+T788+T790</f>
        <v>0</v>
      </c>
      <c r="Z781" s="315">
        <f>+U782+U784+U786+U788+U790</f>
        <v>0</v>
      </c>
      <c r="AA781" s="317">
        <f>+V782+V784+V786+V788+V790</f>
        <v>0</v>
      </c>
      <c r="AB781" s="317">
        <f>+W782+W784+W786+W788+W790</f>
        <v>0</v>
      </c>
      <c r="AC781" s="929"/>
      <c r="AD781" s="887"/>
      <c r="AE781" s="277" t="str">
        <f t="shared" ref="AE781" si="538">+IF(O782&gt;O781,"SUPERADA",IF(O782=O781,"EQUILIBRADA",IF(O782&lt;O781,"PARA MEJORAR")))</f>
        <v>EQUILIBRADA</v>
      </c>
      <c r="AF781" s="277" t="str">
        <f>IF(COUNTIF(AE781:AE790,"PARA MEJORAR")&gt;=1,"PARA MEJORAR","BIEN")</f>
        <v>BIEN</v>
      </c>
      <c r="AG781" s="277" t="str">
        <f>IF(COUNTIF(AF781:AF790,"PARA MEJORAR")&gt;=1,"PARA MEJORAR","BIEN")</f>
        <v>BIEN</v>
      </c>
      <c r="AH781" s="278"/>
      <c r="AI781" s="924"/>
      <c r="AJ781" s="29"/>
      <c r="AK781" s="30"/>
      <c r="AL781" s="30"/>
      <c r="AM781" s="30"/>
      <c r="AN781" s="30"/>
      <c r="AO781" s="31"/>
    </row>
    <row r="782" spans="1:41" ht="39.950000000000003" customHeight="1" thickBot="1" x14ac:dyDescent="0.25">
      <c r="A782" s="890"/>
      <c r="B782" s="939"/>
      <c r="C782" s="872"/>
      <c r="D782" s="875"/>
      <c r="E782" s="824"/>
      <c r="F782" s="827"/>
      <c r="G782" s="869"/>
      <c r="H782" s="849"/>
      <c r="I782" s="837"/>
      <c r="J782" s="837"/>
      <c r="K782" s="812"/>
      <c r="L782" s="859"/>
      <c r="M782" s="831"/>
      <c r="N782" s="147" t="s">
        <v>53</v>
      </c>
      <c r="O782" s="24">
        <v>0</v>
      </c>
      <c r="P782" s="25">
        <v>0</v>
      </c>
      <c r="Q782" s="25">
        <v>0</v>
      </c>
      <c r="R782" s="56">
        <v>0</v>
      </c>
      <c r="S782" s="124">
        <f>SUM(O782:O782)*M781</f>
        <v>0</v>
      </c>
      <c r="T782" s="125">
        <f>SUM(P782:P782)*M781</f>
        <v>0</v>
      </c>
      <c r="U782" s="125">
        <f>SUM(Q782:Q782)*M781</f>
        <v>0</v>
      </c>
      <c r="V782" s="125">
        <f>SUM(R782:R782)*M781</f>
        <v>0</v>
      </c>
      <c r="W782" s="140">
        <f t="shared" si="528"/>
        <v>0</v>
      </c>
      <c r="X782" s="335"/>
      <c r="Y782" s="314"/>
      <c r="Z782" s="316"/>
      <c r="AA782" s="318"/>
      <c r="AB782" s="318"/>
      <c r="AC782" s="929"/>
      <c r="AD782" s="887"/>
      <c r="AE782" s="279"/>
      <c r="AF782" s="278"/>
      <c r="AG782" s="278"/>
      <c r="AH782" s="278"/>
      <c r="AI782" s="924"/>
      <c r="AJ782" s="42"/>
      <c r="AK782" s="247"/>
      <c r="AL782" s="247"/>
      <c r="AM782" s="247"/>
      <c r="AN782" s="247"/>
      <c r="AO782" s="43"/>
    </row>
    <row r="783" spans="1:41" ht="39.950000000000003" customHeight="1" x14ac:dyDescent="0.2">
      <c r="A783" s="890"/>
      <c r="B783" s="939"/>
      <c r="C783" s="872"/>
      <c r="D783" s="875"/>
      <c r="E783" s="824"/>
      <c r="F783" s="827"/>
      <c r="G783" s="869"/>
      <c r="H783" s="849"/>
      <c r="I783" s="837"/>
      <c r="J783" s="837"/>
      <c r="K783" s="812"/>
      <c r="L783" s="858" t="s">
        <v>444</v>
      </c>
      <c r="M783" s="831">
        <v>0.25</v>
      </c>
      <c r="N783" s="44" t="s">
        <v>49</v>
      </c>
      <c r="O783" s="90">
        <v>0</v>
      </c>
      <c r="P783" s="66">
        <v>0.5</v>
      </c>
      <c r="Q783" s="66">
        <v>1</v>
      </c>
      <c r="R783" s="67">
        <v>1</v>
      </c>
      <c r="S783" s="127">
        <f>SUM(O783:O783)*M783</f>
        <v>0</v>
      </c>
      <c r="T783" s="128">
        <f>SUM(P783:P783)*M783</f>
        <v>0.125</v>
      </c>
      <c r="U783" s="128">
        <f>SUM(Q783:Q783)*M783</f>
        <v>0.25</v>
      </c>
      <c r="V783" s="128">
        <f>SUM(R783:R783)*M783</f>
        <v>0.25</v>
      </c>
      <c r="W783" s="141">
        <f t="shared" si="528"/>
        <v>0.25</v>
      </c>
      <c r="X783" s="335"/>
      <c r="Y783" s="314"/>
      <c r="Z783" s="316"/>
      <c r="AA783" s="318"/>
      <c r="AB783" s="318"/>
      <c r="AC783" s="929"/>
      <c r="AD783" s="887"/>
      <c r="AE783" s="277" t="str">
        <f t="shared" ref="AE783" si="539">+IF(O784&gt;O783,"SUPERADA",IF(O784=O783,"EQUILIBRADA",IF(O784&lt;O783,"PARA MEJORAR")))</f>
        <v>EQUILIBRADA</v>
      </c>
      <c r="AF783" s="278"/>
      <c r="AG783" s="278"/>
      <c r="AH783" s="278"/>
      <c r="AI783" s="924"/>
      <c r="AJ783" s="42"/>
      <c r="AK783" s="247"/>
      <c r="AL783" s="247"/>
      <c r="AM783" s="247"/>
      <c r="AN783" s="247"/>
      <c r="AO783" s="43"/>
    </row>
    <row r="784" spans="1:41" ht="39.950000000000003" customHeight="1" thickBot="1" x14ac:dyDescent="0.25">
      <c r="A784" s="890"/>
      <c r="B784" s="939"/>
      <c r="C784" s="872"/>
      <c r="D784" s="875"/>
      <c r="E784" s="824"/>
      <c r="F784" s="827"/>
      <c r="G784" s="869"/>
      <c r="H784" s="849"/>
      <c r="I784" s="837"/>
      <c r="J784" s="837"/>
      <c r="K784" s="812"/>
      <c r="L784" s="859"/>
      <c r="M784" s="831"/>
      <c r="N784" s="147" t="s">
        <v>53</v>
      </c>
      <c r="O784" s="24">
        <v>0</v>
      </c>
      <c r="P784" s="25">
        <v>0</v>
      </c>
      <c r="Q784" s="25">
        <v>0</v>
      </c>
      <c r="R784" s="56">
        <v>0</v>
      </c>
      <c r="S784" s="124">
        <f>SUM(O784:O784)*M783</f>
        <v>0</v>
      </c>
      <c r="T784" s="125">
        <f>SUM(P784:P784)*M783</f>
        <v>0</v>
      </c>
      <c r="U784" s="125">
        <f>SUM(Q784:Q784)*M783</f>
        <v>0</v>
      </c>
      <c r="V784" s="125">
        <f>SUM(R784:R784)*M783</f>
        <v>0</v>
      </c>
      <c r="W784" s="140">
        <f t="shared" si="528"/>
        <v>0</v>
      </c>
      <c r="X784" s="335"/>
      <c r="Y784" s="314"/>
      <c r="Z784" s="316"/>
      <c r="AA784" s="318"/>
      <c r="AB784" s="318"/>
      <c r="AC784" s="929"/>
      <c r="AD784" s="887"/>
      <c r="AE784" s="279"/>
      <c r="AF784" s="278"/>
      <c r="AG784" s="278"/>
      <c r="AH784" s="278"/>
      <c r="AI784" s="924"/>
      <c r="AJ784" s="42"/>
      <c r="AK784" s="247"/>
      <c r="AL784" s="247"/>
      <c r="AM784" s="247"/>
      <c r="AN784" s="247"/>
      <c r="AO784" s="43"/>
    </row>
    <row r="785" spans="1:41" ht="39.950000000000003" customHeight="1" x14ac:dyDescent="0.2">
      <c r="A785" s="890"/>
      <c r="B785" s="939"/>
      <c r="C785" s="872"/>
      <c r="D785" s="875"/>
      <c r="E785" s="824"/>
      <c r="F785" s="827"/>
      <c r="G785" s="869"/>
      <c r="H785" s="849"/>
      <c r="I785" s="837"/>
      <c r="J785" s="837"/>
      <c r="K785" s="812"/>
      <c r="L785" s="858" t="s">
        <v>445</v>
      </c>
      <c r="M785" s="831">
        <v>0.25</v>
      </c>
      <c r="N785" s="44" t="s">
        <v>49</v>
      </c>
      <c r="O785" s="90">
        <v>0</v>
      </c>
      <c r="P785" s="66">
        <v>0</v>
      </c>
      <c r="Q785" s="66">
        <v>0.5</v>
      </c>
      <c r="R785" s="67">
        <v>1</v>
      </c>
      <c r="S785" s="127">
        <f>SUM(O785:O785)*M785</f>
        <v>0</v>
      </c>
      <c r="T785" s="128">
        <f>SUM(P785:P785)*M785</f>
        <v>0</v>
      </c>
      <c r="U785" s="128">
        <f>SUM(Q785:Q785)*M785</f>
        <v>0.125</v>
      </c>
      <c r="V785" s="128">
        <f>SUM(R785:R785)*M785</f>
        <v>0.25</v>
      </c>
      <c r="W785" s="141">
        <f t="shared" si="528"/>
        <v>0.25</v>
      </c>
      <c r="X785" s="335"/>
      <c r="Y785" s="314"/>
      <c r="Z785" s="316"/>
      <c r="AA785" s="318"/>
      <c r="AB785" s="318"/>
      <c r="AC785" s="929"/>
      <c r="AD785" s="887"/>
      <c r="AE785" s="277" t="str">
        <f t="shared" ref="AE785" si="540">+IF(O786&gt;O785,"SUPERADA",IF(O786=O785,"EQUILIBRADA",IF(O786&lt;O785,"PARA MEJORAR")))</f>
        <v>EQUILIBRADA</v>
      </c>
      <c r="AF785" s="278"/>
      <c r="AG785" s="278"/>
      <c r="AH785" s="278"/>
      <c r="AI785" s="924"/>
      <c r="AJ785" s="42"/>
      <c r="AK785" s="247"/>
      <c r="AL785" s="247"/>
      <c r="AM785" s="247"/>
      <c r="AN785" s="247"/>
      <c r="AO785" s="43"/>
    </row>
    <row r="786" spans="1:41" ht="39.950000000000003" customHeight="1" thickBot="1" x14ac:dyDescent="0.25">
      <c r="A786" s="890"/>
      <c r="B786" s="939"/>
      <c r="C786" s="872"/>
      <c r="D786" s="875"/>
      <c r="E786" s="824"/>
      <c r="F786" s="827"/>
      <c r="G786" s="869"/>
      <c r="H786" s="849"/>
      <c r="I786" s="837"/>
      <c r="J786" s="837"/>
      <c r="K786" s="812"/>
      <c r="L786" s="859"/>
      <c r="M786" s="831"/>
      <c r="N786" s="147" t="s">
        <v>53</v>
      </c>
      <c r="O786" s="24">
        <v>0</v>
      </c>
      <c r="P786" s="25">
        <v>0</v>
      </c>
      <c r="Q786" s="25">
        <v>0</v>
      </c>
      <c r="R786" s="56">
        <v>0</v>
      </c>
      <c r="S786" s="124">
        <f>SUM(O786:O786)*M785</f>
        <v>0</v>
      </c>
      <c r="T786" s="125">
        <f>SUM(P786:P786)*M785</f>
        <v>0</v>
      </c>
      <c r="U786" s="125">
        <f>SUM(Q786:Q786)*M785</f>
        <v>0</v>
      </c>
      <c r="V786" s="125">
        <f>SUM(R786:R786)*M785</f>
        <v>0</v>
      </c>
      <c r="W786" s="140">
        <f t="shared" si="528"/>
        <v>0</v>
      </c>
      <c r="X786" s="335"/>
      <c r="Y786" s="314"/>
      <c r="Z786" s="316"/>
      <c r="AA786" s="318"/>
      <c r="AB786" s="318"/>
      <c r="AC786" s="929"/>
      <c r="AD786" s="887"/>
      <c r="AE786" s="279"/>
      <c r="AF786" s="278"/>
      <c r="AG786" s="278"/>
      <c r="AH786" s="278"/>
      <c r="AI786" s="924"/>
      <c r="AJ786" s="42"/>
      <c r="AK786" s="247"/>
      <c r="AL786" s="247"/>
      <c r="AM786" s="247"/>
      <c r="AN786" s="247"/>
      <c r="AO786" s="43"/>
    </row>
    <row r="787" spans="1:41" ht="39.950000000000003" customHeight="1" x14ac:dyDescent="0.2">
      <c r="A787" s="890"/>
      <c r="B787" s="939"/>
      <c r="C787" s="872"/>
      <c r="D787" s="875"/>
      <c r="E787" s="824"/>
      <c r="F787" s="827"/>
      <c r="G787" s="869"/>
      <c r="H787" s="849"/>
      <c r="I787" s="837"/>
      <c r="J787" s="837"/>
      <c r="K787" s="812"/>
      <c r="L787" s="858" t="s">
        <v>446</v>
      </c>
      <c r="M787" s="831">
        <v>0.1</v>
      </c>
      <c r="N787" s="44" t="s">
        <v>49</v>
      </c>
      <c r="O787" s="90">
        <v>0</v>
      </c>
      <c r="P787" s="66">
        <v>0</v>
      </c>
      <c r="Q787" s="66">
        <v>0.5</v>
      </c>
      <c r="R787" s="67">
        <v>1</v>
      </c>
      <c r="S787" s="127">
        <f>SUM(O787:O787)*M787</f>
        <v>0</v>
      </c>
      <c r="T787" s="128">
        <f>SUM(P787:P787)*M787</f>
        <v>0</v>
      </c>
      <c r="U787" s="128">
        <f>SUM(Q787:Q787)*M787</f>
        <v>0.05</v>
      </c>
      <c r="V787" s="128">
        <f>SUM(R787:R787)*M787</f>
        <v>0.1</v>
      </c>
      <c r="W787" s="141">
        <f t="shared" si="528"/>
        <v>0.1</v>
      </c>
      <c r="X787" s="335"/>
      <c r="Y787" s="314"/>
      <c r="Z787" s="316"/>
      <c r="AA787" s="318"/>
      <c r="AB787" s="318"/>
      <c r="AC787" s="929"/>
      <c r="AD787" s="887"/>
      <c r="AE787" s="277" t="str">
        <f t="shared" ref="AE787" si="541">+IF(O788&gt;O787,"SUPERADA",IF(O788=O787,"EQUILIBRADA",IF(O788&lt;O787,"PARA MEJORAR")))</f>
        <v>EQUILIBRADA</v>
      </c>
      <c r="AF787" s="278"/>
      <c r="AG787" s="278"/>
      <c r="AH787" s="278"/>
      <c r="AI787" s="924"/>
      <c r="AJ787" s="42"/>
      <c r="AK787" s="247"/>
      <c r="AL787" s="247"/>
      <c r="AM787" s="247"/>
      <c r="AN787" s="247"/>
      <c r="AO787" s="43"/>
    </row>
    <row r="788" spans="1:41" ht="39.950000000000003" customHeight="1" thickBot="1" x14ac:dyDescent="0.25">
      <c r="A788" s="890"/>
      <c r="B788" s="939"/>
      <c r="C788" s="872"/>
      <c r="D788" s="875"/>
      <c r="E788" s="824"/>
      <c r="F788" s="827"/>
      <c r="G788" s="869"/>
      <c r="H788" s="849"/>
      <c r="I788" s="837"/>
      <c r="J788" s="837"/>
      <c r="K788" s="812"/>
      <c r="L788" s="859"/>
      <c r="M788" s="831"/>
      <c r="N788" s="147" t="s">
        <v>53</v>
      </c>
      <c r="O788" s="24">
        <v>0</v>
      </c>
      <c r="P788" s="25">
        <v>0</v>
      </c>
      <c r="Q788" s="25">
        <v>0</v>
      </c>
      <c r="R788" s="56">
        <v>0</v>
      </c>
      <c r="S788" s="124">
        <f>SUM(O788:O788)*M787</f>
        <v>0</v>
      </c>
      <c r="T788" s="125">
        <f>SUM(P788:P788)*M787</f>
        <v>0</v>
      </c>
      <c r="U788" s="125">
        <f>SUM(Q788:Q788)*M787</f>
        <v>0</v>
      </c>
      <c r="V788" s="125">
        <f>SUM(R788:R788)*M787</f>
        <v>0</v>
      </c>
      <c r="W788" s="140">
        <f t="shared" si="528"/>
        <v>0</v>
      </c>
      <c r="X788" s="335"/>
      <c r="Y788" s="314"/>
      <c r="Z788" s="316"/>
      <c r="AA788" s="318"/>
      <c r="AB788" s="318"/>
      <c r="AC788" s="929"/>
      <c r="AD788" s="887"/>
      <c r="AE788" s="279"/>
      <c r="AF788" s="278"/>
      <c r="AG788" s="278"/>
      <c r="AH788" s="278"/>
      <c r="AI788" s="924"/>
      <c r="AJ788" s="42"/>
      <c r="AK788" s="247"/>
      <c r="AL788" s="247"/>
      <c r="AM788" s="247"/>
      <c r="AN788" s="247"/>
      <c r="AO788" s="43"/>
    </row>
    <row r="789" spans="1:41" ht="39.950000000000003" customHeight="1" x14ac:dyDescent="0.2">
      <c r="A789" s="890"/>
      <c r="B789" s="939"/>
      <c r="C789" s="872"/>
      <c r="D789" s="875"/>
      <c r="E789" s="824"/>
      <c r="F789" s="827"/>
      <c r="G789" s="869"/>
      <c r="H789" s="849"/>
      <c r="I789" s="837"/>
      <c r="J789" s="837"/>
      <c r="K789" s="812"/>
      <c r="L789" s="858" t="s">
        <v>447</v>
      </c>
      <c r="M789" s="831">
        <v>0.1</v>
      </c>
      <c r="N789" s="44" t="s">
        <v>49</v>
      </c>
      <c r="O789" s="90">
        <v>0</v>
      </c>
      <c r="P789" s="66">
        <v>0</v>
      </c>
      <c r="Q789" s="66">
        <v>0.5</v>
      </c>
      <c r="R789" s="67">
        <v>1</v>
      </c>
      <c r="S789" s="127">
        <f>SUM(O789:O789)*M789</f>
        <v>0</v>
      </c>
      <c r="T789" s="128">
        <f>SUM(P789:P789)*M789</f>
        <v>0</v>
      </c>
      <c r="U789" s="128">
        <f>SUM(Q789:Q789)*M789</f>
        <v>0.05</v>
      </c>
      <c r="V789" s="128">
        <f>SUM(R789:R789)*M789</f>
        <v>0.1</v>
      </c>
      <c r="W789" s="141">
        <f t="shared" si="528"/>
        <v>0.1</v>
      </c>
      <c r="X789" s="335"/>
      <c r="Y789" s="314"/>
      <c r="Z789" s="316"/>
      <c r="AA789" s="318"/>
      <c r="AB789" s="318"/>
      <c r="AC789" s="929"/>
      <c r="AD789" s="887"/>
      <c r="AE789" s="277" t="str">
        <f t="shared" ref="AE789" si="542">+IF(O790&gt;O789,"SUPERADA",IF(O790=O789,"EQUILIBRADA",IF(O790&lt;O789,"PARA MEJORAR")))</f>
        <v>EQUILIBRADA</v>
      </c>
      <c r="AF789" s="278"/>
      <c r="AG789" s="278"/>
      <c r="AH789" s="278"/>
      <c r="AI789" s="924"/>
      <c r="AJ789" s="42"/>
      <c r="AK789" s="247"/>
      <c r="AL789" s="247"/>
      <c r="AM789" s="247"/>
      <c r="AN789" s="247"/>
      <c r="AO789" s="43"/>
    </row>
    <row r="790" spans="1:41" ht="39.950000000000003" customHeight="1" thickBot="1" x14ac:dyDescent="0.25">
      <c r="A790" s="890"/>
      <c r="B790" s="939"/>
      <c r="C790" s="873"/>
      <c r="D790" s="876"/>
      <c r="E790" s="825"/>
      <c r="F790" s="828"/>
      <c r="G790" s="852"/>
      <c r="H790" s="850"/>
      <c r="I790" s="838"/>
      <c r="J790" s="838"/>
      <c r="K790" s="813"/>
      <c r="L790" s="854"/>
      <c r="M790" s="832"/>
      <c r="N790" s="154" t="s">
        <v>53</v>
      </c>
      <c r="O790" s="46">
        <v>0</v>
      </c>
      <c r="P790" s="47">
        <v>0</v>
      </c>
      <c r="Q790" s="47">
        <v>0</v>
      </c>
      <c r="R790" s="59">
        <v>0</v>
      </c>
      <c r="S790" s="130">
        <f>SUM(O790:O790)*M789</f>
        <v>0</v>
      </c>
      <c r="T790" s="131">
        <f>SUM(P790:P790)*M789</f>
        <v>0</v>
      </c>
      <c r="U790" s="131">
        <f>SUM(Q790:Q790)*M789</f>
        <v>0</v>
      </c>
      <c r="V790" s="131">
        <f>SUM(R790:R790)*M789</f>
        <v>0</v>
      </c>
      <c r="W790" s="142">
        <f t="shared" si="528"/>
        <v>0</v>
      </c>
      <c r="X790" s="380"/>
      <c r="Y790" s="381"/>
      <c r="Z790" s="801"/>
      <c r="AA790" s="319"/>
      <c r="AB790" s="319"/>
      <c r="AC790" s="929"/>
      <c r="AD790" s="887"/>
      <c r="AE790" s="279"/>
      <c r="AF790" s="279"/>
      <c r="AG790" s="279"/>
      <c r="AH790" s="278"/>
      <c r="AI790" s="924"/>
      <c r="AJ790" s="42"/>
      <c r="AK790" s="247"/>
      <c r="AL790" s="247"/>
      <c r="AM790" s="247"/>
      <c r="AN790" s="247"/>
      <c r="AO790" s="43"/>
    </row>
    <row r="791" spans="1:41" ht="39.950000000000003" customHeight="1" x14ac:dyDescent="0.2">
      <c r="A791" s="890"/>
      <c r="B791" s="939"/>
      <c r="C791" s="871">
        <v>57</v>
      </c>
      <c r="D791" s="874" t="s">
        <v>448</v>
      </c>
      <c r="E791" s="823">
        <v>62</v>
      </c>
      <c r="F791" s="826" t="s">
        <v>449</v>
      </c>
      <c r="G791" s="851" t="s">
        <v>933</v>
      </c>
      <c r="H791" s="848">
        <v>114</v>
      </c>
      <c r="I791" s="836" t="s">
        <v>450</v>
      </c>
      <c r="J791" s="836" t="s">
        <v>451</v>
      </c>
      <c r="K791" s="811">
        <v>0</v>
      </c>
      <c r="L791" s="853" t="s">
        <v>452</v>
      </c>
      <c r="M791" s="883">
        <v>0.5</v>
      </c>
      <c r="N791" s="14" t="s">
        <v>49</v>
      </c>
      <c r="O791" s="15">
        <v>0.25</v>
      </c>
      <c r="P791" s="16">
        <v>0.5</v>
      </c>
      <c r="Q791" s="16">
        <v>0.75</v>
      </c>
      <c r="R791" s="18">
        <v>1</v>
      </c>
      <c r="S791" s="133">
        <f>SUM(O791:O791)*M791</f>
        <v>0.125</v>
      </c>
      <c r="T791" s="134">
        <f>SUM(P791:P791)*M791</f>
        <v>0.25</v>
      </c>
      <c r="U791" s="134">
        <f>SUM(Q791:Q791)*M791</f>
        <v>0.375</v>
      </c>
      <c r="V791" s="134">
        <f>SUM(R791:R791)*M791</f>
        <v>0.5</v>
      </c>
      <c r="W791" s="139">
        <f t="shared" si="528"/>
        <v>0.5</v>
      </c>
      <c r="X791" s="334">
        <f>+S792+S794</f>
        <v>0</v>
      </c>
      <c r="Y791" s="313">
        <f>+T792+T794</f>
        <v>0</v>
      </c>
      <c r="Z791" s="315">
        <f>+U792+U794</f>
        <v>0</v>
      </c>
      <c r="AA791" s="317">
        <f>+V792+V794</f>
        <v>0</v>
      </c>
      <c r="AB791" s="317">
        <f>+W792+W794</f>
        <v>0</v>
      </c>
      <c r="AC791" s="929"/>
      <c r="AD791" s="802" t="s">
        <v>453</v>
      </c>
      <c r="AE791" s="277" t="str">
        <f t="shared" ref="AE791" si="543">+IF(O792&gt;O791,"SUPERADA",IF(O792=O791,"EQUILIBRADA",IF(O792&lt;O791,"PARA MEJORAR")))</f>
        <v>PARA MEJORAR</v>
      </c>
      <c r="AF791" s="277" t="str">
        <f>IF(COUNTIF(AE791:AE794,"PARA MEJORAR")&gt;=1,"PARA MEJORAR","BIEN")</f>
        <v>PARA MEJORAR</v>
      </c>
      <c r="AG791" s="277" t="str">
        <f>IF(COUNTIF(AF791:AF794,"PARA MEJORAR")&gt;=1,"PARA MEJORAR","BIEN")</f>
        <v>PARA MEJORAR</v>
      </c>
      <c r="AH791" s="278"/>
      <c r="AI791" s="924"/>
      <c r="AJ791" s="29"/>
      <c r="AK791" s="30"/>
      <c r="AL791" s="30"/>
      <c r="AM791" s="30"/>
      <c r="AN791" s="30"/>
      <c r="AO791" s="31"/>
    </row>
    <row r="792" spans="1:41" ht="39.950000000000003" customHeight="1" thickBot="1" x14ac:dyDescent="0.25">
      <c r="A792" s="890"/>
      <c r="B792" s="939"/>
      <c r="C792" s="872"/>
      <c r="D792" s="875"/>
      <c r="E792" s="824"/>
      <c r="F792" s="827"/>
      <c r="G792" s="869"/>
      <c r="H792" s="849"/>
      <c r="I792" s="837"/>
      <c r="J792" s="837"/>
      <c r="K792" s="812"/>
      <c r="L792" s="859"/>
      <c r="M792" s="884"/>
      <c r="N792" s="147" t="s">
        <v>53</v>
      </c>
      <c r="O792" s="24">
        <v>0</v>
      </c>
      <c r="P792" s="25">
        <v>0</v>
      </c>
      <c r="Q792" s="25">
        <v>0</v>
      </c>
      <c r="R792" s="56">
        <v>0</v>
      </c>
      <c r="S792" s="124">
        <f>SUM(O792:O792)*M791</f>
        <v>0</v>
      </c>
      <c r="T792" s="125">
        <f>SUM(P792:P792)*M791</f>
        <v>0</v>
      </c>
      <c r="U792" s="125">
        <f>SUM(Q792:Q792)*M791</f>
        <v>0</v>
      </c>
      <c r="V792" s="125">
        <f>SUM(R792:R792)*M791</f>
        <v>0</v>
      </c>
      <c r="W792" s="140">
        <f t="shared" si="528"/>
        <v>0</v>
      </c>
      <c r="X792" s="335"/>
      <c r="Y792" s="314"/>
      <c r="Z792" s="316"/>
      <c r="AA792" s="318"/>
      <c r="AB792" s="318"/>
      <c r="AC792" s="929"/>
      <c r="AD792" s="803"/>
      <c r="AE792" s="279"/>
      <c r="AF792" s="278"/>
      <c r="AG792" s="278"/>
      <c r="AH792" s="278"/>
      <c r="AI792" s="924"/>
      <c r="AJ792" s="42"/>
      <c r="AK792" s="247"/>
      <c r="AL792" s="247"/>
      <c r="AM792" s="247"/>
      <c r="AN792" s="247"/>
      <c r="AO792" s="43"/>
    </row>
    <row r="793" spans="1:41" ht="39.950000000000003" customHeight="1" x14ac:dyDescent="0.2">
      <c r="A793" s="890"/>
      <c r="B793" s="939"/>
      <c r="C793" s="872"/>
      <c r="D793" s="875"/>
      <c r="E793" s="824"/>
      <c r="F793" s="827"/>
      <c r="G793" s="869"/>
      <c r="H793" s="849"/>
      <c r="I793" s="837"/>
      <c r="J793" s="837"/>
      <c r="K793" s="812"/>
      <c r="L793" s="858" t="s">
        <v>454</v>
      </c>
      <c r="M793" s="884">
        <v>0.5</v>
      </c>
      <c r="N793" s="44" t="s">
        <v>49</v>
      </c>
      <c r="O793" s="90">
        <v>0.25</v>
      </c>
      <c r="P793" s="66">
        <v>0.5</v>
      </c>
      <c r="Q793" s="66">
        <v>0.75</v>
      </c>
      <c r="R793" s="67">
        <v>1</v>
      </c>
      <c r="S793" s="121">
        <f>SUM(O793:O793)*M793</f>
        <v>0.125</v>
      </c>
      <c r="T793" s="122">
        <f>SUM(P793:P793)*M793</f>
        <v>0.25</v>
      </c>
      <c r="U793" s="122">
        <f>SUM(Q793:Q793)*M793</f>
        <v>0.375</v>
      </c>
      <c r="V793" s="122">
        <f>SUM(R793:R793)*M793</f>
        <v>0.5</v>
      </c>
      <c r="W793" s="143">
        <f t="shared" si="528"/>
        <v>0.5</v>
      </c>
      <c r="X793" s="335"/>
      <c r="Y793" s="314"/>
      <c r="Z793" s="316"/>
      <c r="AA793" s="318"/>
      <c r="AB793" s="318"/>
      <c r="AC793" s="929"/>
      <c r="AD793" s="803"/>
      <c r="AE793" s="277" t="str">
        <f t="shared" ref="AE793" si="544">+IF(O794&gt;O793,"SUPERADA",IF(O794=O793,"EQUILIBRADA",IF(O794&lt;O793,"PARA MEJORAR")))</f>
        <v>PARA MEJORAR</v>
      </c>
      <c r="AF793" s="278"/>
      <c r="AG793" s="278"/>
      <c r="AH793" s="278"/>
      <c r="AI793" s="924"/>
      <c r="AJ793" s="42"/>
      <c r="AK793" s="247"/>
      <c r="AL793" s="247"/>
      <c r="AM793" s="247"/>
      <c r="AN793" s="247"/>
      <c r="AO793" s="43"/>
    </row>
    <row r="794" spans="1:41" ht="39.950000000000003" customHeight="1" thickBot="1" x14ac:dyDescent="0.25">
      <c r="A794" s="890"/>
      <c r="B794" s="939"/>
      <c r="C794" s="873"/>
      <c r="D794" s="876"/>
      <c r="E794" s="825"/>
      <c r="F794" s="828"/>
      <c r="G794" s="852"/>
      <c r="H794" s="850"/>
      <c r="I794" s="838"/>
      <c r="J794" s="838"/>
      <c r="K794" s="813"/>
      <c r="L794" s="854"/>
      <c r="M794" s="885"/>
      <c r="N794" s="154" t="s">
        <v>53</v>
      </c>
      <c r="O794" s="46">
        <v>0</v>
      </c>
      <c r="P794" s="47">
        <v>0</v>
      </c>
      <c r="Q794" s="47">
        <v>0</v>
      </c>
      <c r="R794" s="59">
        <v>0</v>
      </c>
      <c r="S794" s="130">
        <f>SUM(O794:O794)*M793</f>
        <v>0</v>
      </c>
      <c r="T794" s="131">
        <f>SUM(P794:P794)*M793</f>
        <v>0</v>
      </c>
      <c r="U794" s="131">
        <f>SUM(Q794:Q794)*M793</f>
        <v>0</v>
      </c>
      <c r="V794" s="131">
        <f>SUM(R794:R794)*M793</f>
        <v>0</v>
      </c>
      <c r="W794" s="142">
        <f t="shared" si="528"/>
        <v>0</v>
      </c>
      <c r="X794" s="380"/>
      <c r="Y794" s="381"/>
      <c r="Z794" s="801"/>
      <c r="AA794" s="319"/>
      <c r="AB794" s="319"/>
      <c r="AC794" s="929"/>
      <c r="AD794" s="804"/>
      <c r="AE794" s="279"/>
      <c r="AF794" s="279"/>
      <c r="AG794" s="279"/>
      <c r="AH794" s="278"/>
      <c r="AI794" s="924"/>
      <c r="AJ794" s="42"/>
      <c r="AK794" s="247"/>
      <c r="AL794" s="247"/>
      <c r="AM794" s="247"/>
      <c r="AN794" s="247"/>
      <c r="AO794" s="43"/>
    </row>
    <row r="795" spans="1:41" ht="39.950000000000003" customHeight="1" x14ac:dyDescent="0.2">
      <c r="A795" s="890"/>
      <c r="B795" s="939"/>
      <c r="C795" s="871">
        <v>58</v>
      </c>
      <c r="D795" s="874" t="s">
        <v>455</v>
      </c>
      <c r="E795" s="823">
        <v>63</v>
      </c>
      <c r="F795" s="826" t="s">
        <v>456</v>
      </c>
      <c r="G795" s="851" t="s">
        <v>457</v>
      </c>
      <c r="H795" s="848">
        <v>115</v>
      </c>
      <c r="I795" s="836" t="s">
        <v>458</v>
      </c>
      <c r="J795" s="836" t="s">
        <v>459</v>
      </c>
      <c r="K795" s="811">
        <v>0</v>
      </c>
      <c r="L795" s="853" t="s">
        <v>460</v>
      </c>
      <c r="M795" s="816">
        <v>0.6</v>
      </c>
      <c r="N795" s="14" t="s">
        <v>49</v>
      </c>
      <c r="O795" s="15">
        <v>0.25</v>
      </c>
      <c r="P795" s="16">
        <v>0.5</v>
      </c>
      <c r="Q795" s="16">
        <v>0.6</v>
      </c>
      <c r="R795" s="18">
        <v>1</v>
      </c>
      <c r="S795" s="133">
        <f>SUM(O795:O795)*M795</f>
        <v>0.15</v>
      </c>
      <c r="T795" s="134">
        <f>SUM(P795:P795)*M795</f>
        <v>0.3</v>
      </c>
      <c r="U795" s="134">
        <f>SUM(Q795:Q795)*M795</f>
        <v>0.36</v>
      </c>
      <c r="V795" s="134">
        <f>SUM(R795:R795)*M795</f>
        <v>0.6</v>
      </c>
      <c r="W795" s="139">
        <f t="shared" si="528"/>
        <v>0.6</v>
      </c>
      <c r="X795" s="334">
        <f>+S796+S798</f>
        <v>0</v>
      </c>
      <c r="Y795" s="313">
        <f>+T796+T798</f>
        <v>0</v>
      </c>
      <c r="Z795" s="315">
        <f>+U796+U798</f>
        <v>0</v>
      </c>
      <c r="AA795" s="317">
        <f>+V796+V798</f>
        <v>0</v>
      </c>
      <c r="AB795" s="317">
        <f>+W796+W798</f>
        <v>0</v>
      </c>
      <c r="AC795" s="929"/>
      <c r="AD795" s="802" t="s">
        <v>461</v>
      </c>
      <c r="AE795" s="277" t="str">
        <f t="shared" ref="AE795" si="545">+IF(O796&gt;O795,"SUPERADA",IF(O796=O795,"EQUILIBRADA",IF(O796&lt;O795,"PARA MEJORAR")))</f>
        <v>PARA MEJORAR</v>
      </c>
      <c r="AF795" s="277" t="str">
        <f>IF(COUNTIF(AE795:AE798,"PARA MEJORAR")&gt;=1,"PARA MEJORAR","BIEN")</f>
        <v>PARA MEJORAR</v>
      </c>
      <c r="AG795" s="277" t="str">
        <f>IF(COUNTIF(AF795:AF798,"PARA MEJORAR")&gt;=1,"PARA MEJORAR","BIEN")</f>
        <v>PARA MEJORAR</v>
      </c>
      <c r="AH795" s="278"/>
      <c r="AI795" s="924"/>
      <c r="AJ795" s="29"/>
      <c r="AK795" s="30"/>
      <c r="AL795" s="30"/>
      <c r="AM795" s="30"/>
      <c r="AN795" s="30"/>
      <c r="AO795" s="31"/>
    </row>
    <row r="796" spans="1:41" ht="39.950000000000003" customHeight="1" thickBot="1" x14ac:dyDescent="0.25">
      <c r="A796" s="890"/>
      <c r="B796" s="939"/>
      <c r="C796" s="872"/>
      <c r="D796" s="875"/>
      <c r="E796" s="824"/>
      <c r="F796" s="827"/>
      <c r="G796" s="869"/>
      <c r="H796" s="849"/>
      <c r="I796" s="837"/>
      <c r="J796" s="837"/>
      <c r="K796" s="812"/>
      <c r="L796" s="859"/>
      <c r="M796" s="799"/>
      <c r="N796" s="147" t="s">
        <v>53</v>
      </c>
      <c r="O796" s="24">
        <v>0</v>
      </c>
      <c r="P796" s="25">
        <v>0</v>
      </c>
      <c r="Q796" s="25">
        <v>0</v>
      </c>
      <c r="R796" s="56">
        <v>0</v>
      </c>
      <c r="S796" s="124">
        <f>SUM(O796:O796)*M795</f>
        <v>0</v>
      </c>
      <c r="T796" s="125">
        <f>SUM(P796:P796)*M795</f>
        <v>0</v>
      </c>
      <c r="U796" s="125">
        <f>SUM(Q796:Q796)*M795</f>
        <v>0</v>
      </c>
      <c r="V796" s="125">
        <f>SUM(R796:R796)*M795</f>
        <v>0</v>
      </c>
      <c r="W796" s="140">
        <f t="shared" si="528"/>
        <v>0</v>
      </c>
      <c r="X796" s="335"/>
      <c r="Y796" s="314"/>
      <c r="Z796" s="316"/>
      <c r="AA796" s="318"/>
      <c r="AB796" s="318"/>
      <c r="AC796" s="929"/>
      <c r="AD796" s="803"/>
      <c r="AE796" s="279"/>
      <c r="AF796" s="278"/>
      <c r="AG796" s="278"/>
      <c r="AH796" s="278"/>
      <c r="AI796" s="924"/>
      <c r="AJ796" s="42"/>
      <c r="AK796" s="247"/>
      <c r="AL796" s="247"/>
      <c r="AM796" s="247"/>
      <c r="AN796" s="247"/>
      <c r="AO796" s="43"/>
    </row>
    <row r="797" spans="1:41" ht="39.950000000000003" customHeight="1" x14ac:dyDescent="0.2">
      <c r="A797" s="890"/>
      <c r="B797" s="939"/>
      <c r="C797" s="872"/>
      <c r="D797" s="875"/>
      <c r="E797" s="824"/>
      <c r="F797" s="827"/>
      <c r="G797" s="869"/>
      <c r="H797" s="849"/>
      <c r="I797" s="837"/>
      <c r="J797" s="837"/>
      <c r="K797" s="812"/>
      <c r="L797" s="858" t="s">
        <v>462</v>
      </c>
      <c r="M797" s="799">
        <v>0.4</v>
      </c>
      <c r="N797" s="44" t="s">
        <v>49</v>
      </c>
      <c r="O797" s="90">
        <v>0.25</v>
      </c>
      <c r="P797" s="66">
        <v>0.5</v>
      </c>
      <c r="Q797" s="66">
        <v>0.6</v>
      </c>
      <c r="R797" s="67">
        <v>1</v>
      </c>
      <c r="S797" s="127">
        <f>SUM(O797:O797)*M797</f>
        <v>0.1</v>
      </c>
      <c r="T797" s="128">
        <f>SUM(P797:P797)*M797</f>
        <v>0.2</v>
      </c>
      <c r="U797" s="128">
        <f>SUM(Q797:Q797)*M797</f>
        <v>0.24</v>
      </c>
      <c r="V797" s="128">
        <f>SUM(R797:R797)*M797</f>
        <v>0.4</v>
      </c>
      <c r="W797" s="141">
        <f t="shared" si="528"/>
        <v>0.4</v>
      </c>
      <c r="X797" s="335"/>
      <c r="Y797" s="314"/>
      <c r="Z797" s="316"/>
      <c r="AA797" s="318"/>
      <c r="AB797" s="318"/>
      <c r="AC797" s="929"/>
      <c r="AD797" s="803"/>
      <c r="AE797" s="277" t="str">
        <f t="shared" ref="AE797" si="546">+IF(O798&gt;O797,"SUPERADA",IF(O798=O797,"EQUILIBRADA",IF(O798&lt;O797,"PARA MEJORAR")))</f>
        <v>PARA MEJORAR</v>
      </c>
      <c r="AF797" s="278"/>
      <c r="AG797" s="278"/>
      <c r="AH797" s="278"/>
      <c r="AI797" s="924"/>
      <c r="AJ797" s="42"/>
      <c r="AK797" s="247"/>
      <c r="AL797" s="247"/>
      <c r="AM797" s="247"/>
      <c r="AN797" s="247"/>
      <c r="AO797" s="43"/>
    </row>
    <row r="798" spans="1:41" ht="39.950000000000003" customHeight="1" thickBot="1" x14ac:dyDescent="0.25">
      <c r="A798" s="890"/>
      <c r="B798" s="939"/>
      <c r="C798" s="872"/>
      <c r="D798" s="875"/>
      <c r="E798" s="824"/>
      <c r="F798" s="827"/>
      <c r="G798" s="852"/>
      <c r="H798" s="850"/>
      <c r="I798" s="838"/>
      <c r="J798" s="838"/>
      <c r="K798" s="813"/>
      <c r="L798" s="854"/>
      <c r="M798" s="800"/>
      <c r="N798" s="154" t="s">
        <v>53</v>
      </c>
      <c r="O798" s="46">
        <v>0</v>
      </c>
      <c r="P798" s="47">
        <v>0</v>
      </c>
      <c r="Q798" s="47">
        <v>0</v>
      </c>
      <c r="R798" s="59">
        <v>0</v>
      </c>
      <c r="S798" s="130">
        <f>SUM(O798:O798)*M797</f>
        <v>0</v>
      </c>
      <c r="T798" s="131">
        <f>SUM(P798:P798)*M797</f>
        <v>0</v>
      </c>
      <c r="U798" s="131">
        <f>SUM(Q798:Q798)*M797</f>
        <v>0</v>
      </c>
      <c r="V798" s="131">
        <f>SUM(R798:R798)*M797</f>
        <v>0</v>
      </c>
      <c r="W798" s="142">
        <f t="shared" si="528"/>
        <v>0</v>
      </c>
      <c r="X798" s="380"/>
      <c r="Y798" s="381"/>
      <c r="Z798" s="801"/>
      <c r="AA798" s="319"/>
      <c r="AB798" s="319"/>
      <c r="AC798" s="929"/>
      <c r="AD798" s="803"/>
      <c r="AE798" s="279"/>
      <c r="AF798" s="279"/>
      <c r="AG798" s="278"/>
      <c r="AH798" s="278"/>
      <c r="AI798" s="924"/>
      <c r="AJ798" s="42"/>
      <c r="AK798" s="247"/>
      <c r="AL798" s="247"/>
      <c r="AM798" s="247"/>
      <c r="AN798" s="247"/>
      <c r="AO798" s="43"/>
    </row>
    <row r="799" spans="1:41" ht="39.950000000000003" customHeight="1" x14ac:dyDescent="0.2">
      <c r="A799" s="233"/>
      <c r="B799" s="939"/>
      <c r="C799" s="860">
        <v>59</v>
      </c>
      <c r="D799" s="880" t="s">
        <v>463</v>
      </c>
      <c r="E799" s="823">
        <v>64</v>
      </c>
      <c r="F799" s="826" t="s">
        <v>464</v>
      </c>
      <c r="G799" s="851" t="s">
        <v>465</v>
      </c>
      <c r="H799" s="848">
        <v>116</v>
      </c>
      <c r="I799" s="836" t="s">
        <v>466</v>
      </c>
      <c r="J799" s="836" t="s">
        <v>467</v>
      </c>
      <c r="K799" s="811">
        <v>0</v>
      </c>
      <c r="L799" s="853" t="s">
        <v>468</v>
      </c>
      <c r="M799" s="816">
        <v>0.5</v>
      </c>
      <c r="N799" s="14" t="s">
        <v>49</v>
      </c>
      <c r="O799" s="15">
        <v>0.25</v>
      </c>
      <c r="P799" s="16">
        <v>0.5</v>
      </c>
      <c r="Q799" s="16">
        <v>0.75</v>
      </c>
      <c r="R799" s="18">
        <v>1</v>
      </c>
      <c r="S799" s="127">
        <f>SUM(O799:O799)*M799</f>
        <v>0.125</v>
      </c>
      <c r="T799" s="128">
        <f>SUM(P799:P799)*M799</f>
        <v>0.25</v>
      </c>
      <c r="U799" s="128">
        <f>SUM(Q799:Q799)*M799</f>
        <v>0.375</v>
      </c>
      <c r="V799" s="128">
        <f>SUM(R799:R799)*M799</f>
        <v>0.5</v>
      </c>
      <c r="W799" s="141">
        <f>MAX(S799:V799)</f>
        <v>0.5</v>
      </c>
      <c r="X799" s="334">
        <f>+S800+S802</f>
        <v>0</v>
      </c>
      <c r="Y799" s="313">
        <f>+T800+T802</f>
        <v>0</v>
      </c>
      <c r="Z799" s="315">
        <f>+U800+U802</f>
        <v>0</v>
      </c>
      <c r="AA799" s="317">
        <f>+V800+V802</f>
        <v>0</v>
      </c>
      <c r="AB799" s="317">
        <f>+W800+W802</f>
        <v>0</v>
      </c>
      <c r="AC799" s="929"/>
      <c r="AD799" s="802" t="s">
        <v>469</v>
      </c>
      <c r="AE799" s="277" t="str">
        <f t="shared" ref="AE799" si="547">+IF(O800&gt;O799,"SUPERADA",IF(O800=O799,"EQUILIBRADA",IF(O800&lt;O799,"PARA MEJORAR")))</f>
        <v>PARA MEJORAR</v>
      </c>
      <c r="AF799" s="277" t="str">
        <f>IF(COUNTIF(AE799:AE802,"PARA MEJORAR")&gt;=1,"PARA MEJORAR","BIEN")</f>
        <v>PARA MEJORAR</v>
      </c>
      <c r="AG799" s="277" t="str">
        <f>IF(COUNTIF(AF799:AF802,"PARA MEJORAR")&gt;=1,"PARA MEJORAR","BIEN")</f>
        <v>PARA MEJORAR</v>
      </c>
      <c r="AH799" s="278"/>
      <c r="AI799" s="924"/>
      <c r="AJ799" s="29"/>
      <c r="AK799" s="30"/>
      <c r="AL799" s="30"/>
      <c r="AM799" s="30"/>
      <c r="AN799" s="30"/>
      <c r="AO799" s="31"/>
    </row>
    <row r="800" spans="1:41" ht="39.950000000000003" customHeight="1" thickBot="1" x14ac:dyDescent="0.25">
      <c r="A800" s="233"/>
      <c r="B800" s="939"/>
      <c r="C800" s="861"/>
      <c r="D800" s="881"/>
      <c r="E800" s="824"/>
      <c r="F800" s="827"/>
      <c r="G800" s="869"/>
      <c r="H800" s="849"/>
      <c r="I800" s="837"/>
      <c r="J800" s="837"/>
      <c r="K800" s="812"/>
      <c r="L800" s="859"/>
      <c r="M800" s="799"/>
      <c r="N800" s="147" t="s">
        <v>53</v>
      </c>
      <c r="O800" s="24">
        <v>0</v>
      </c>
      <c r="P800" s="25">
        <v>0</v>
      </c>
      <c r="Q800" s="25">
        <v>0</v>
      </c>
      <c r="R800" s="56">
        <v>0</v>
      </c>
      <c r="S800" s="124">
        <f>SUM(O800:O800)*M799</f>
        <v>0</v>
      </c>
      <c r="T800" s="125">
        <f>SUM(P800:P800)*M799</f>
        <v>0</v>
      </c>
      <c r="U800" s="125">
        <f>SUM(Q800:Q800)*M799</f>
        <v>0</v>
      </c>
      <c r="V800" s="125">
        <f>SUM(R800:R800)*M799</f>
        <v>0</v>
      </c>
      <c r="W800" s="140">
        <f>MAX(S800:V800)</f>
        <v>0</v>
      </c>
      <c r="X800" s="335"/>
      <c r="Y800" s="314"/>
      <c r="Z800" s="316"/>
      <c r="AA800" s="318"/>
      <c r="AB800" s="318"/>
      <c r="AC800" s="929"/>
      <c r="AD800" s="803"/>
      <c r="AE800" s="279"/>
      <c r="AF800" s="278"/>
      <c r="AG800" s="278"/>
      <c r="AH800" s="278"/>
      <c r="AI800" s="924"/>
      <c r="AJ800" s="42"/>
      <c r="AK800" s="247"/>
      <c r="AL800" s="247"/>
      <c r="AM800" s="247"/>
      <c r="AN800" s="247"/>
      <c r="AO800" s="43"/>
    </row>
    <row r="801" spans="1:41" ht="39.950000000000003" customHeight="1" x14ac:dyDescent="0.2">
      <c r="A801" s="233"/>
      <c r="B801" s="939"/>
      <c r="C801" s="861"/>
      <c r="D801" s="881"/>
      <c r="E801" s="824"/>
      <c r="F801" s="827"/>
      <c r="G801" s="869"/>
      <c r="H801" s="849"/>
      <c r="I801" s="837"/>
      <c r="J801" s="837"/>
      <c r="K801" s="812"/>
      <c r="L801" s="858" t="s">
        <v>470</v>
      </c>
      <c r="M801" s="799">
        <v>0.5</v>
      </c>
      <c r="N801" s="44" t="s">
        <v>49</v>
      </c>
      <c r="O801" s="90">
        <v>0</v>
      </c>
      <c r="P801" s="66">
        <v>0</v>
      </c>
      <c r="Q801" s="66">
        <v>0.5</v>
      </c>
      <c r="R801" s="67">
        <v>1</v>
      </c>
      <c r="S801" s="127">
        <f>SUM(O801:O801)*M801</f>
        <v>0</v>
      </c>
      <c r="T801" s="128">
        <f>SUM(P801:P801)*M801</f>
        <v>0</v>
      </c>
      <c r="U801" s="128">
        <f>SUM(Q801:Q801)*M801</f>
        <v>0.25</v>
      </c>
      <c r="V801" s="128">
        <f>SUM(R801:R801)*M801</f>
        <v>0.5</v>
      </c>
      <c r="W801" s="141">
        <f>MAX(S801:V801)</f>
        <v>0.5</v>
      </c>
      <c r="X801" s="335"/>
      <c r="Y801" s="314"/>
      <c r="Z801" s="316"/>
      <c r="AA801" s="318"/>
      <c r="AB801" s="318"/>
      <c r="AC801" s="929"/>
      <c r="AD801" s="803"/>
      <c r="AE801" s="277" t="str">
        <f t="shared" ref="AE801" si="548">+IF(O802&gt;O801,"SUPERADA",IF(O802=O801,"EQUILIBRADA",IF(O802&lt;O801,"PARA MEJORAR")))</f>
        <v>EQUILIBRADA</v>
      </c>
      <c r="AF801" s="278"/>
      <c r="AG801" s="278"/>
      <c r="AH801" s="278"/>
      <c r="AI801" s="924"/>
      <c r="AJ801" s="42"/>
      <c r="AK801" s="247"/>
      <c r="AL801" s="247"/>
      <c r="AM801" s="247"/>
      <c r="AN801" s="247"/>
      <c r="AO801" s="43"/>
    </row>
    <row r="802" spans="1:41" ht="39.950000000000003" customHeight="1" thickBot="1" x14ac:dyDescent="0.25">
      <c r="A802" s="233"/>
      <c r="B802" s="939"/>
      <c r="C802" s="862"/>
      <c r="D802" s="882"/>
      <c r="E802" s="825"/>
      <c r="F802" s="828"/>
      <c r="G802" s="852"/>
      <c r="H802" s="850"/>
      <c r="I802" s="838"/>
      <c r="J802" s="838"/>
      <c r="K802" s="813"/>
      <c r="L802" s="854"/>
      <c r="M802" s="800"/>
      <c r="N802" s="154" t="s">
        <v>53</v>
      </c>
      <c r="O802" s="46">
        <v>0</v>
      </c>
      <c r="P802" s="47">
        <v>0</v>
      </c>
      <c r="Q802" s="47">
        <v>0</v>
      </c>
      <c r="R802" s="59">
        <v>0</v>
      </c>
      <c r="S802" s="130">
        <f>SUM(O802:O802)*M801</f>
        <v>0</v>
      </c>
      <c r="T802" s="131">
        <f>SUM(P802:P802)*M801</f>
        <v>0</v>
      </c>
      <c r="U802" s="131">
        <f>SUM(Q802:Q802)*M801</f>
        <v>0</v>
      </c>
      <c r="V802" s="131">
        <f>SUM(R802:R802)*M801</f>
        <v>0</v>
      </c>
      <c r="W802" s="142">
        <f>MAX(S802:V802)</f>
        <v>0</v>
      </c>
      <c r="X802" s="380"/>
      <c r="Y802" s="381"/>
      <c r="Z802" s="801"/>
      <c r="AA802" s="319"/>
      <c r="AB802" s="319"/>
      <c r="AC802" s="929"/>
      <c r="AD802" s="804"/>
      <c r="AE802" s="279"/>
      <c r="AF802" s="279"/>
      <c r="AG802" s="279"/>
      <c r="AH802" s="278"/>
      <c r="AI802" s="924"/>
      <c r="AJ802" s="42"/>
      <c r="AK802" s="247"/>
      <c r="AL802" s="247"/>
      <c r="AM802" s="247"/>
      <c r="AN802" s="247"/>
      <c r="AO802" s="43"/>
    </row>
    <row r="803" spans="1:41" ht="39.950000000000003" customHeight="1" x14ac:dyDescent="0.2">
      <c r="A803" s="843"/>
      <c r="B803" s="939"/>
      <c r="C803" s="871">
        <v>60</v>
      </c>
      <c r="D803" s="874" t="s">
        <v>471</v>
      </c>
      <c r="E803" s="823">
        <v>65</v>
      </c>
      <c r="F803" s="826" t="s">
        <v>472</v>
      </c>
      <c r="G803" s="851" t="s">
        <v>473</v>
      </c>
      <c r="H803" s="848">
        <v>117</v>
      </c>
      <c r="I803" s="836" t="s">
        <v>474</v>
      </c>
      <c r="J803" s="836" t="s">
        <v>475</v>
      </c>
      <c r="K803" s="877">
        <v>0</v>
      </c>
      <c r="L803" s="853" t="s">
        <v>476</v>
      </c>
      <c r="M803" s="816">
        <v>0.05</v>
      </c>
      <c r="N803" s="14" t="s">
        <v>49</v>
      </c>
      <c r="O803" s="15">
        <v>0.25</v>
      </c>
      <c r="P803" s="16">
        <v>0.5</v>
      </c>
      <c r="Q803" s="16">
        <v>1</v>
      </c>
      <c r="R803" s="18">
        <v>1</v>
      </c>
      <c r="S803" s="127">
        <f>SUM(O803:O803)*M803</f>
        <v>1.2500000000000001E-2</v>
      </c>
      <c r="T803" s="128">
        <f>SUM(P803:P803)*M803</f>
        <v>2.5000000000000001E-2</v>
      </c>
      <c r="U803" s="128">
        <f>SUM(Q803:Q803)*M803</f>
        <v>0.05</v>
      </c>
      <c r="V803" s="128">
        <f>SUM(R803:R803)*M803</f>
        <v>0.05</v>
      </c>
      <c r="W803" s="141">
        <f t="shared" si="528"/>
        <v>0.05</v>
      </c>
      <c r="X803" s="334">
        <f>+S804+S806+S808</f>
        <v>0</v>
      </c>
      <c r="Y803" s="313">
        <f>+T804+T806+T808</f>
        <v>0</v>
      </c>
      <c r="Z803" s="315">
        <f>+U804+U806+U808</f>
        <v>0</v>
      </c>
      <c r="AA803" s="317">
        <f>+V804+V806+V808</f>
        <v>0</v>
      </c>
      <c r="AB803" s="317">
        <f>+W804+W806+W808</f>
        <v>0</v>
      </c>
      <c r="AC803" s="929"/>
      <c r="AD803" s="802" t="s">
        <v>477</v>
      </c>
      <c r="AE803" s="277" t="str">
        <f t="shared" ref="AE803" si="549">+IF(O804&gt;O803,"SUPERADA",IF(O804=O803,"EQUILIBRADA",IF(O804&lt;O803,"PARA MEJORAR")))</f>
        <v>PARA MEJORAR</v>
      </c>
      <c r="AF803" s="277" t="str">
        <f>IF(COUNTIF(AE803:AE808,"PARA MEJORAR")&gt;=1,"PARA MEJORAR","BIEN")</f>
        <v>PARA MEJORAR</v>
      </c>
      <c r="AG803" s="277" t="str">
        <f>IF(COUNTIF(AF803:AF808,"PARA MEJORAR")&gt;=1,"PARA MEJORAR","BIEN")</f>
        <v>PARA MEJORAR</v>
      </c>
      <c r="AH803" s="278"/>
      <c r="AI803" s="924"/>
      <c r="AJ803" s="29"/>
      <c r="AK803" s="30"/>
      <c r="AL803" s="30"/>
      <c r="AM803" s="30"/>
      <c r="AN803" s="30"/>
      <c r="AO803" s="31"/>
    </row>
    <row r="804" spans="1:41" ht="39.950000000000003" customHeight="1" thickBot="1" x14ac:dyDescent="0.25">
      <c r="A804" s="843"/>
      <c r="B804" s="939"/>
      <c r="C804" s="872"/>
      <c r="D804" s="875"/>
      <c r="E804" s="824"/>
      <c r="F804" s="827"/>
      <c r="G804" s="869"/>
      <c r="H804" s="849"/>
      <c r="I804" s="837"/>
      <c r="J804" s="837"/>
      <c r="K804" s="878"/>
      <c r="L804" s="859"/>
      <c r="M804" s="799"/>
      <c r="N804" s="147" t="s">
        <v>53</v>
      </c>
      <c r="O804" s="24">
        <v>0</v>
      </c>
      <c r="P804" s="25">
        <v>0</v>
      </c>
      <c r="Q804" s="25">
        <v>0</v>
      </c>
      <c r="R804" s="56">
        <v>0</v>
      </c>
      <c r="S804" s="124">
        <f>SUM(O804:O804)*M803</f>
        <v>0</v>
      </c>
      <c r="T804" s="125">
        <f>SUM(P804:P804)*M803</f>
        <v>0</v>
      </c>
      <c r="U804" s="125">
        <f>SUM(Q804:Q804)*M803</f>
        <v>0</v>
      </c>
      <c r="V804" s="125">
        <f>SUM(R804:R804)*M803</f>
        <v>0</v>
      </c>
      <c r="W804" s="140">
        <f t="shared" si="528"/>
        <v>0</v>
      </c>
      <c r="X804" s="335"/>
      <c r="Y804" s="314"/>
      <c r="Z804" s="316"/>
      <c r="AA804" s="318"/>
      <c r="AB804" s="318"/>
      <c r="AC804" s="929"/>
      <c r="AD804" s="803"/>
      <c r="AE804" s="279"/>
      <c r="AF804" s="278"/>
      <c r="AG804" s="278"/>
      <c r="AH804" s="278"/>
      <c r="AI804" s="924"/>
      <c r="AJ804" s="42"/>
      <c r="AK804" s="247"/>
      <c r="AL804" s="247"/>
      <c r="AM804" s="247"/>
      <c r="AN804" s="247"/>
      <c r="AO804" s="43"/>
    </row>
    <row r="805" spans="1:41" ht="39.950000000000003" customHeight="1" x14ac:dyDescent="0.2">
      <c r="A805" s="843"/>
      <c r="B805" s="939"/>
      <c r="C805" s="872"/>
      <c r="D805" s="875"/>
      <c r="E805" s="824"/>
      <c r="F805" s="827"/>
      <c r="G805" s="869"/>
      <c r="H805" s="849"/>
      <c r="I805" s="837"/>
      <c r="J805" s="837"/>
      <c r="K805" s="878"/>
      <c r="L805" s="858" t="s">
        <v>478</v>
      </c>
      <c r="M805" s="799">
        <v>0.35</v>
      </c>
      <c r="N805" s="44" t="s">
        <v>49</v>
      </c>
      <c r="O805" s="90">
        <v>0</v>
      </c>
      <c r="P805" s="66">
        <v>0.25</v>
      </c>
      <c r="Q805" s="66">
        <v>0.5</v>
      </c>
      <c r="R805" s="67">
        <v>1</v>
      </c>
      <c r="S805" s="127">
        <f>SUM(O805:O805)*M805</f>
        <v>0</v>
      </c>
      <c r="T805" s="128">
        <f>SUM(P805:P805)*M805</f>
        <v>8.7499999999999994E-2</v>
      </c>
      <c r="U805" s="128">
        <f>SUM(Q805:Q805)*M805</f>
        <v>0.17499999999999999</v>
      </c>
      <c r="V805" s="128">
        <f>SUM(R805:R805)*M805</f>
        <v>0.35</v>
      </c>
      <c r="W805" s="141">
        <f t="shared" si="528"/>
        <v>0.35</v>
      </c>
      <c r="X805" s="335"/>
      <c r="Y805" s="314"/>
      <c r="Z805" s="316"/>
      <c r="AA805" s="318"/>
      <c r="AB805" s="318"/>
      <c r="AC805" s="929"/>
      <c r="AD805" s="803"/>
      <c r="AE805" s="277" t="str">
        <f t="shared" ref="AE805" si="550">+IF(O806&gt;O805,"SUPERADA",IF(O806=O805,"EQUILIBRADA",IF(O806&lt;O805,"PARA MEJORAR")))</f>
        <v>EQUILIBRADA</v>
      </c>
      <c r="AF805" s="278"/>
      <c r="AG805" s="278"/>
      <c r="AH805" s="278"/>
      <c r="AI805" s="924"/>
      <c r="AJ805" s="42"/>
      <c r="AK805" s="247"/>
      <c r="AL805" s="247"/>
      <c r="AM805" s="247"/>
      <c r="AN805" s="247"/>
      <c r="AO805" s="43"/>
    </row>
    <row r="806" spans="1:41" ht="39.950000000000003" customHeight="1" thickBot="1" x14ac:dyDescent="0.25">
      <c r="A806" s="843"/>
      <c r="B806" s="939"/>
      <c r="C806" s="872"/>
      <c r="D806" s="875"/>
      <c r="E806" s="824"/>
      <c r="F806" s="827"/>
      <c r="G806" s="869"/>
      <c r="H806" s="849"/>
      <c r="I806" s="837"/>
      <c r="J806" s="837"/>
      <c r="K806" s="878"/>
      <c r="L806" s="859"/>
      <c r="M806" s="799"/>
      <c r="N806" s="147" t="s">
        <v>53</v>
      </c>
      <c r="O806" s="24">
        <v>0</v>
      </c>
      <c r="P806" s="25">
        <v>0</v>
      </c>
      <c r="Q806" s="25">
        <v>0</v>
      </c>
      <c r="R806" s="56">
        <v>0</v>
      </c>
      <c r="S806" s="124">
        <f>SUM(O806:O806)*M805</f>
        <v>0</v>
      </c>
      <c r="T806" s="125">
        <f>SUM(P806:P806)*M805</f>
        <v>0</v>
      </c>
      <c r="U806" s="125">
        <f>SUM(Q806:Q806)*M805</f>
        <v>0</v>
      </c>
      <c r="V806" s="125">
        <f>SUM(R806:R806)*M805</f>
        <v>0</v>
      </c>
      <c r="W806" s="140">
        <f t="shared" si="528"/>
        <v>0</v>
      </c>
      <c r="X806" s="335"/>
      <c r="Y806" s="314"/>
      <c r="Z806" s="316"/>
      <c r="AA806" s="318"/>
      <c r="AB806" s="318"/>
      <c r="AC806" s="929"/>
      <c r="AD806" s="803"/>
      <c r="AE806" s="279"/>
      <c r="AF806" s="278"/>
      <c r="AG806" s="278"/>
      <c r="AH806" s="278"/>
      <c r="AI806" s="924"/>
      <c r="AJ806" s="42"/>
      <c r="AK806" s="247"/>
      <c r="AL806" s="247"/>
      <c r="AM806" s="247"/>
      <c r="AN806" s="247"/>
      <c r="AO806" s="43"/>
    </row>
    <row r="807" spans="1:41" ht="39.950000000000003" customHeight="1" x14ac:dyDescent="0.2">
      <c r="A807" s="843"/>
      <c r="B807" s="939"/>
      <c r="C807" s="872"/>
      <c r="D807" s="875"/>
      <c r="E807" s="824"/>
      <c r="F807" s="827"/>
      <c r="G807" s="869"/>
      <c r="H807" s="849"/>
      <c r="I807" s="837"/>
      <c r="J807" s="837"/>
      <c r="K807" s="878"/>
      <c r="L807" s="858" t="s">
        <v>479</v>
      </c>
      <c r="M807" s="799">
        <v>0.6</v>
      </c>
      <c r="N807" s="44" t="s">
        <v>49</v>
      </c>
      <c r="O807" s="90">
        <v>0</v>
      </c>
      <c r="P807" s="66">
        <v>0.1</v>
      </c>
      <c r="Q807" s="66">
        <v>0.3</v>
      </c>
      <c r="R807" s="67">
        <v>1</v>
      </c>
      <c r="S807" s="127">
        <f>SUM(O807:O807)*M807</f>
        <v>0</v>
      </c>
      <c r="T807" s="128">
        <f>SUM(P807:P807)*M807</f>
        <v>0.06</v>
      </c>
      <c r="U807" s="128">
        <f>SUM(Q807:Q807)*M807</f>
        <v>0.18</v>
      </c>
      <c r="V807" s="128">
        <f>SUM(R807:R807)*M807</f>
        <v>0.6</v>
      </c>
      <c r="W807" s="141">
        <f t="shared" si="528"/>
        <v>0.6</v>
      </c>
      <c r="X807" s="335"/>
      <c r="Y807" s="314"/>
      <c r="Z807" s="316"/>
      <c r="AA807" s="318"/>
      <c r="AB807" s="318"/>
      <c r="AC807" s="929"/>
      <c r="AD807" s="803"/>
      <c r="AE807" s="277" t="str">
        <f t="shared" ref="AE807" si="551">+IF(O808&gt;O807,"SUPERADA",IF(O808=O807,"EQUILIBRADA",IF(O808&lt;O807,"PARA MEJORAR")))</f>
        <v>EQUILIBRADA</v>
      </c>
      <c r="AF807" s="278"/>
      <c r="AG807" s="278"/>
      <c r="AH807" s="278"/>
      <c r="AI807" s="924"/>
      <c r="AJ807" s="42"/>
      <c r="AK807" s="247"/>
      <c r="AL807" s="247"/>
      <c r="AM807" s="247"/>
      <c r="AN807" s="247"/>
      <c r="AO807" s="43"/>
    </row>
    <row r="808" spans="1:41" ht="39.950000000000003" customHeight="1" thickBot="1" x14ac:dyDescent="0.25">
      <c r="A808" s="843"/>
      <c r="B808" s="939"/>
      <c r="C808" s="873"/>
      <c r="D808" s="876"/>
      <c r="E808" s="825"/>
      <c r="F808" s="828"/>
      <c r="G808" s="852"/>
      <c r="H808" s="850"/>
      <c r="I808" s="838"/>
      <c r="J808" s="838"/>
      <c r="K808" s="879"/>
      <c r="L808" s="854"/>
      <c r="M808" s="800"/>
      <c r="N808" s="154" t="s">
        <v>53</v>
      </c>
      <c r="O808" s="46">
        <v>0</v>
      </c>
      <c r="P808" s="47">
        <v>0</v>
      </c>
      <c r="Q808" s="47">
        <v>0</v>
      </c>
      <c r="R808" s="59">
        <v>0</v>
      </c>
      <c r="S808" s="130">
        <f>SUM(O808:O808)*M807</f>
        <v>0</v>
      </c>
      <c r="T808" s="131">
        <f>SUM(P808:P808)*M807</f>
        <v>0</v>
      </c>
      <c r="U808" s="131">
        <f>SUM(Q808:Q808)*M807</f>
        <v>0</v>
      </c>
      <c r="V808" s="131">
        <f>SUM(R808:R808)*M807</f>
        <v>0</v>
      </c>
      <c r="W808" s="142">
        <f t="shared" si="528"/>
        <v>0</v>
      </c>
      <c r="X808" s="380"/>
      <c r="Y808" s="381"/>
      <c r="Z808" s="801"/>
      <c r="AA808" s="319"/>
      <c r="AB808" s="319"/>
      <c r="AC808" s="929"/>
      <c r="AD808" s="804"/>
      <c r="AE808" s="279"/>
      <c r="AF808" s="279"/>
      <c r="AG808" s="279"/>
      <c r="AH808" s="278"/>
      <c r="AI808" s="924"/>
      <c r="AJ808" s="42"/>
      <c r="AK808" s="247"/>
      <c r="AL808" s="247"/>
      <c r="AM808" s="247"/>
      <c r="AN808" s="247"/>
      <c r="AO808" s="43"/>
    </row>
    <row r="809" spans="1:41" ht="39.950000000000003" customHeight="1" x14ac:dyDescent="0.2">
      <c r="A809" s="843"/>
      <c r="B809" s="939"/>
      <c r="C809" s="871">
        <v>61</v>
      </c>
      <c r="D809" s="874" t="s">
        <v>480</v>
      </c>
      <c r="E809" s="823">
        <v>66</v>
      </c>
      <c r="F809" s="866" t="s">
        <v>481</v>
      </c>
      <c r="G809" s="851" t="s">
        <v>482</v>
      </c>
      <c r="H809" s="848">
        <v>118</v>
      </c>
      <c r="I809" s="836" t="s">
        <v>483</v>
      </c>
      <c r="J809" s="836" t="s">
        <v>484</v>
      </c>
      <c r="K809" s="811">
        <v>0</v>
      </c>
      <c r="L809" s="853" t="s">
        <v>485</v>
      </c>
      <c r="M809" s="816">
        <v>0.2</v>
      </c>
      <c r="N809" s="14" t="s">
        <v>49</v>
      </c>
      <c r="O809" s="15">
        <v>1</v>
      </c>
      <c r="P809" s="16">
        <v>1</v>
      </c>
      <c r="Q809" s="16">
        <v>1</v>
      </c>
      <c r="R809" s="18">
        <v>1</v>
      </c>
      <c r="S809" s="133">
        <f>SUM(O809:O809)*M809</f>
        <v>0.2</v>
      </c>
      <c r="T809" s="134">
        <f>SUM(P809:P809)*M809</f>
        <v>0.2</v>
      </c>
      <c r="U809" s="134">
        <f>SUM(Q809:Q809)*M809</f>
        <v>0.2</v>
      </c>
      <c r="V809" s="134">
        <f>SUM(R809:R809)*M809</f>
        <v>0.2</v>
      </c>
      <c r="W809" s="139">
        <f t="shared" si="528"/>
        <v>0.2</v>
      </c>
      <c r="X809" s="334">
        <f>+S810+S812+S814+S816+S818</f>
        <v>0</v>
      </c>
      <c r="Y809" s="313">
        <f>+T810+T812+T814+T816+T818</f>
        <v>0</v>
      </c>
      <c r="Z809" s="315">
        <f>+U810+U812+U814+U816+U818</f>
        <v>0</v>
      </c>
      <c r="AA809" s="317">
        <f>+V810+V812+V814+V816+V818</f>
        <v>0</v>
      </c>
      <c r="AB809" s="317">
        <f>+W810+W812+W814+W816+W818</f>
        <v>0</v>
      </c>
      <c r="AC809" s="929"/>
      <c r="AD809" s="802" t="s">
        <v>486</v>
      </c>
      <c r="AE809" s="277" t="str">
        <f t="shared" ref="AE809" si="552">+IF(O810&gt;O809,"SUPERADA",IF(O810=O809,"EQUILIBRADA",IF(O810&lt;O809,"PARA MEJORAR")))</f>
        <v>PARA MEJORAR</v>
      </c>
      <c r="AF809" s="277" t="str">
        <f>IF(COUNTIF(AE809:AE818,"PARA MEJORAR")&gt;=1,"PARA MEJORAR","BIEN")</f>
        <v>PARA MEJORAR</v>
      </c>
      <c r="AG809" s="277" t="str">
        <f>IF(COUNTIF(AF809:AF818,"PARA MEJORAR")&gt;=1,"PARA MEJORAR","BIEN")</f>
        <v>PARA MEJORAR</v>
      </c>
      <c r="AH809" s="278"/>
      <c r="AI809" s="924"/>
      <c r="AJ809" s="29"/>
      <c r="AK809" s="30"/>
      <c r="AL809" s="30"/>
      <c r="AM809" s="30"/>
      <c r="AN809" s="30"/>
      <c r="AO809" s="31"/>
    </row>
    <row r="810" spans="1:41" ht="39.950000000000003" customHeight="1" thickBot="1" x14ac:dyDescent="0.25">
      <c r="A810" s="843"/>
      <c r="B810" s="939"/>
      <c r="C810" s="872"/>
      <c r="D810" s="875"/>
      <c r="E810" s="824"/>
      <c r="F810" s="867"/>
      <c r="G810" s="869"/>
      <c r="H810" s="849"/>
      <c r="I810" s="837"/>
      <c r="J810" s="837"/>
      <c r="K810" s="812"/>
      <c r="L810" s="859"/>
      <c r="M810" s="799"/>
      <c r="N810" s="147" t="s">
        <v>53</v>
      </c>
      <c r="O810" s="24">
        <v>0</v>
      </c>
      <c r="P810" s="25">
        <v>0</v>
      </c>
      <c r="Q810" s="25">
        <v>0</v>
      </c>
      <c r="R810" s="56">
        <v>0</v>
      </c>
      <c r="S810" s="124">
        <f>SUM(O810:O810)*M809</f>
        <v>0</v>
      </c>
      <c r="T810" s="125">
        <f>SUM(P810:P810)*M809</f>
        <v>0</v>
      </c>
      <c r="U810" s="125">
        <f>SUM(Q810:Q810)*M809</f>
        <v>0</v>
      </c>
      <c r="V810" s="125">
        <f>SUM(R810:R810)*M809</f>
        <v>0</v>
      </c>
      <c r="W810" s="140">
        <f t="shared" si="528"/>
        <v>0</v>
      </c>
      <c r="X810" s="335"/>
      <c r="Y810" s="314"/>
      <c r="Z810" s="316"/>
      <c r="AA810" s="318"/>
      <c r="AB810" s="318"/>
      <c r="AC810" s="929"/>
      <c r="AD810" s="803"/>
      <c r="AE810" s="279"/>
      <c r="AF810" s="278"/>
      <c r="AG810" s="278"/>
      <c r="AH810" s="278"/>
      <c r="AI810" s="924"/>
      <c r="AJ810" s="42"/>
      <c r="AK810" s="247"/>
      <c r="AL810" s="247"/>
      <c r="AM810" s="247"/>
      <c r="AN810" s="247"/>
      <c r="AO810" s="43"/>
    </row>
    <row r="811" spans="1:41" ht="39.950000000000003" customHeight="1" x14ac:dyDescent="0.2">
      <c r="A811" s="843"/>
      <c r="B811" s="939"/>
      <c r="C811" s="872"/>
      <c r="D811" s="875"/>
      <c r="E811" s="824"/>
      <c r="F811" s="867"/>
      <c r="G811" s="869"/>
      <c r="H811" s="849"/>
      <c r="I811" s="837"/>
      <c r="J811" s="837"/>
      <c r="K811" s="870"/>
      <c r="L811" s="858" t="s">
        <v>487</v>
      </c>
      <c r="M811" s="799">
        <v>0.15</v>
      </c>
      <c r="N811" s="44" t="s">
        <v>49</v>
      </c>
      <c r="O811" s="90">
        <v>0</v>
      </c>
      <c r="P811" s="66">
        <v>0.5</v>
      </c>
      <c r="Q811" s="66">
        <v>0.5</v>
      </c>
      <c r="R811" s="67">
        <v>1</v>
      </c>
      <c r="S811" s="127">
        <f>SUM(O811:O811)*M811</f>
        <v>0</v>
      </c>
      <c r="T811" s="128">
        <f>SUM(P811:P811)*M811</f>
        <v>7.4999999999999997E-2</v>
      </c>
      <c r="U811" s="128">
        <f>SUM(Q811:Q811)*M811</f>
        <v>7.4999999999999997E-2</v>
      </c>
      <c r="V811" s="128">
        <f>SUM(R811:R811)*M811</f>
        <v>0.15</v>
      </c>
      <c r="W811" s="141">
        <f t="shared" si="528"/>
        <v>0.15</v>
      </c>
      <c r="X811" s="335"/>
      <c r="Y811" s="314"/>
      <c r="Z811" s="316"/>
      <c r="AA811" s="318"/>
      <c r="AB811" s="318"/>
      <c r="AC811" s="929"/>
      <c r="AD811" s="803"/>
      <c r="AE811" s="277" t="str">
        <f t="shared" ref="AE811" si="553">+IF(O812&gt;O811,"SUPERADA",IF(O812=O811,"EQUILIBRADA",IF(O812&lt;O811,"PARA MEJORAR")))</f>
        <v>EQUILIBRADA</v>
      </c>
      <c r="AF811" s="278"/>
      <c r="AG811" s="278"/>
      <c r="AH811" s="278"/>
      <c r="AI811" s="924"/>
      <c r="AJ811" s="42"/>
      <c r="AK811" s="247"/>
      <c r="AL811" s="247"/>
      <c r="AM811" s="247"/>
      <c r="AN811" s="247"/>
      <c r="AO811" s="43"/>
    </row>
    <row r="812" spans="1:41" ht="39.950000000000003" customHeight="1" thickBot="1" x14ac:dyDescent="0.25">
      <c r="A812" s="843"/>
      <c r="B812" s="939"/>
      <c r="C812" s="872"/>
      <c r="D812" s="875"/>
      <c r="E812" s="824"/>
      <c r="F812" s="867"/>
      <c r="G812" s="869"/>
      <c r="H812" s="849"/>
      <c r="I812" s="837"/>
      <c r="J812" s="837"/>
      <c r="K812" s="870"/>
      <c r="L812" s="859"/>
      <c r="M812" s="799"/>
      <c r="N812" s="147" t="s">
        <v>53</v>
      </c>
      <c r="O812" s="24">
        <v>0</v>
      </c>
      <c r="P812" s="25">
        <v>0</v>
      </c>
      <c r="Q812" s="25">
        <v>0</v>
      </c>
      <c r="R812" s="56">
        <v>0</v>
      </c>
      <c r="S812" s="124">
        <f>SUM(O812:O812)*M811</f>
        <v>0</v>
      </c>
      <c r="T812" s="125">
        <f>SUM(P812:P812)*M811</f>
        <v>0</v>
      </c>
      <c r="U812" s="125">
        <f>SUM(Q812:Q812)*M811</f>
        <v>0</v>
      </c>
      <c r="V812" s="125">
        <f>SUM(R812:R812)*M811</f>
        <v>0</v>
      </c>
      <c r="W812" s="140">
        <f t="shared" si="528"/>
        <v>0</v>
      </c>
      <c r="X812" s="335"/>
      <c r="Y812" s="314"/>
      <c r="Z812" s="316"/>
      <c r="AA812" s="318"/>
      <c r="AB812" s="318"/>
      <c r="AC812" s="929"/>
      <c r="AD812" s="803"/>
      <c r="AE812" s="279"/>
      <c r="AF812" s="278"/>
      <c r="AG812" s="278"/>
      <c r="AH812" s="278"/>
      <c r="AI812" s="924"/>
      <c r="AJ812" s="42"/>
      <c r="AK812" s="247"/>
      <c r="AL812" s="247"/>
      <c r="AM812" s="247"/>
      <c r="AN812" s="247"/>
      <c r="AO812" s="43"/>
    </row>
    <row r="813" spans="1:41" ht="39.950000000000003" customHeight="1" x14ac:dyDescent="0.2">
      <c r="A813" s="843"/>
      <c r="B813" s="939"/>
      <c r="C813" s="872"/>
      <c r="D813" s="875"/>
      <c r="E813" s="824"/>
      <c r="F813" s="867"/>
      <c r="G813" s="869"/>
      <c r="H813" s="849"/>
      <c r="I813" s="837"/>
      <c r="J813" s="837"/>
      <c r="K813" s="870"/>
      <c r="L813" s="858" t="s">
        <v>488</v>
      </c>
      <c r="M813" s="799">
        <v>0.15</v>
      </c>
      <c r="N813" s="44" t="s">
        <v>49</v>
      </c>
      <c r="O813" s="90">
        <v>0</v>
      </c>
      <c r="P813" s="66">
        <v>0.5</v>
      </c>
      <c r="Q813" s="66">
        <v>0.5</v>
      </c>
      <c r="R813" s="67">
        <v>1</v>
      </c>
      <c r="S813" s="127">
        <f>SUM(O813:O813)*M813</f>
        <v>0</v>
      </c>
      <c r="T813" s="128">
        <f>SUM(P813:P813)*M813</f>
        <v>7.4999999999999997E-2</v>
      </c>
      <c r="U813" s="128">
        <f>SUM(Q813:Q813)*M813</f>
        <v>7.4999999999999997E-2</v>
      </c>
      <c r="V813" s="128">
        <f>SUM(R813:R813)*M813</f>
        <v>0.15</v>
      </c>
      <c r="W813" s="141">
        <f t="shared" si="528"/>
        <v>0.15</v>
      </c>
      <c r="X813" s="335"/>
      <c r="Y813" s="314"/>
      <c r="Z813" s="316"/>
      <c r="AA813" s="318"/>
      <c r="AB813" s="318"/>
      <c r="AC813" s="929"/>
      <c r="AD813" s="803"/>
      <c r="AE813" s="277" t="str">
        <f t="shared" ref="AE813" si="554">+IF(O814&gt;O813,"SUPERADA",IF(O814=O813,"EQUILIBRADA",IF(O814&lt;O813,"PARA MEJORAR")))</f>
        <v>EQUILIBRADA</v>
      </c>
      <c r="AF813" s="278"/>
      <c r="AG813" s="278"/>
      <c r="AH813" s="278"/>
      <c r="AI813" s="924"/>
      <c r="AJ813" s="42"/>
      <c r="AK813" s="247"/>
      <c r="AL813" s="247"/>
      <c r="AM813" s="247"/>
      <c r="AN813" s="247"/>
      <c r="AO813" s="43"/>
    </row>
    <row r="814" spans="1:41" ht="39.950000000000003" customHeight="1" thickBot="1" x14ac:dyDescent="0.25">
      <c r="A814" s="843"/>
      <c r="B814" s="939"/>
      <c r="C814" s="872"/>
      <c r="D814" s="875"/>
      <c r="E814" s="824"/>
      <c r="F814" s="867"/>
      <c r="G814" s="869"/>
      <c r="H814" s="849"/>
      <c r="I814" s="837"/>
      <c r="J814" s="837"/>
      <c r="K814" s="870"/>
      <c r="L814" s="859"/>
      <c r="M814" s="799"/>
      <c r="N814" s="147" t="s">
        <v>53</v>
      </c>
      <c r="O814" s="24">
        <v>0</v>
      </c>
      <c r="P814" s="25">
        <v>0</v>
      </c>
      <c r="Q814" s="25">
        <v>0</v>
      </c>
      <c r="R814" s="56">
        <v>0</v>
      </c>
      <c r="S814" s="124">
        <f>SUM(O814:O814)*M813</f>
        <v>0</v>
      </c>
      <c r="T814" s="125">
        <f>SUM(P814:P814)*M813</f>
        <v>0</v>
      </c>
      <c r="U814" s="125">
        <f>SUM(Q814:Q814)*M813</f>
        <v>0</v>
      </c>
      <c r="V814" s="125">
        <f>SUM(R814:R814)*M813</f>
        <v>0</v>
      </c>
      <c r="W814" s="140">
        <f t="shared" si="528"/>
        <v>0</v>
      </c>
      <c r="X814" s="335"/>
      <c r="Y814" s="314"/>
      <c r="Z814" s="316"/>
      <c r="AA814" s="318"/>
      <c r="AB814" s="318"/>
      <c r="AC814" s="929"/>
      <c r="AD814" s="803"/>
      <c r="AE814" s="279"/>
      <c r="AF814" s="278"/>
      <c r="AG814" s="278"/>
      <c r="AH814" s="278"/>
      <c r="AI814" s="924"/>
      <c r="AJ814" s="42"/>
      <c r="AK814" s="247"/>
      <c r="AL814" s="247"/>
      <c r="AM814" s="247"/>
      <c r="AN814" s="247"/>
      <c r="AO814" s="43"/>
    </row>
    <row r="815" spans="1:41" ht="39.950000000000003" customHeight="1" x14ac:dyDescent="0.2">
      <c r="A815" s="843"/>
      <c r="B815" s="939"/>
      <c r="C815" s="872"/>
      <c r="D815" s="875"/>
      <c r="E815" s="824"/>
      <c r="F815" s="867"/>
      <c r="G815" s="869"/>
      <c r="H815" s="849"/>
      <c r="I815" s="837"/>
      <c r="J815" s="837"/>
      <c r="K815" s="870"/>
      <c r="L815" s="858" t="s">
        <v>489</v>
      </c>
      <c r="M815" s="799">
        <v>0.2</v>
      </c>
      <c r="N815" s="44" t="s">
        <v>49</v>
      </c>
      <c r="O815" s="90">
        <v>0.25</v>
      </c>
      <c r="P815" s="66">
        <v>0.5</v>
      </c>
      <c r="Q815" s="66">
        <v>0.75</v>
      </c>
      <c r="R815" s="67">
        <v>1</v>
      </c>
      <c r="S815" s="127">
        <f>SUM(O815:O815)*M815</f>
        <v>0.05</v>
      </c>
      <c r="T815" s="128">
        <f>SUM(P815:P815)*M815</f>
        <v>0.1</v>
      </c>
      <c r="U815" s="128">
        <f>SUM(Q815:Q815)*M815</f>
        <v>0.15000000000000002</v>
      </c>
      <c r="V815" s="128">
        <f>SUM(R815:R815)*M815</f>
        <v>0.2</v>
      </c>
      <c r="W815" s="141">
        <f t="shared" si="528"/>
        <v>0.2</v>
      </c>
      <c r="X815" s="335"/>
      <c r="Y815" s="314"/>
      <c r="Z815" s="316"/>
      <c r="AA815" s="318"/>
      <c r="AB815" s="318"/>
      <c r="AC815" s="929"/>
      <c r="AD815" s="803"/>
      <c r="AE815" s="277" t="str">
        <f t="shared" ref="AE815" si="555">+IF(O816&gt;O815,"SUPERADA",IF(O816=O815,"EQUILIBRADA",IF(O816&lt;O815,"PARA MEJORAR")))</f>
        <v>PARA MEJORAR</v>
      </c>
      <c r="AF815" s="278"/>
      <c r="AG815" s="278"/>
      <c r="AH815" s="278"/>
      <c r="AI815" s="924"/>
      <c r="AJ815" s="42"/>
      <c r="AK815" s="247"/>
      <c r="AL815" s="247"/>
      <c r="AM815" s="247"/>
      <c r="AN815" s="247"/>
      <c r="AO815" s="43"/>
    </row>
    <row r="816" spans="1:41" ht="39.950000000000003" customHeight="1" thickBot="1" x14ac:dyDescent="0.25">
      <c r="A816" s="843"/>
      <c r="B816" s="939"/>
      <c r="C816" s="872"/>
      <c r="D816" s="875"/>
      <c r="E816" s="824"/>
      <c r="F816" s="867"/>
      <c r="G816" s="869"/>
      <c r="H816" s="849"/>
      <c r="I816" s="837"/>
      <c r="J816" s="837"/>
      <c r="K816" s="870"/>
      <c r="L816" s="859"/>
      <c r="M816" s="799"/>
      <c r="N816" s="147" t="s">
        <v>53</v>
      </c>
      <c r="O816" s="24">
        <v>0</v>
      </c>
      <c r="P816" s="25">
        <v>0</v>
      </c>
      <c r="Q816" s="25">
        <v>0</v>
      </c>
      <c r="R816" s="56">
        <v>0</v>
      </c>
      <c r="S816" s="124">
        <f>SUM(O816:O816)*M815</f>
        <v>0</v>
      </c>
      <c r="T816" s="125">
        <f>SUM(P816:P816)*M815</f>
        <v>0</v>
      </c>
      <c r="U816" s="125">
        <f>SUM(Q816:Q816)*M815</f>
        <v>0</v>
      </c>
      <c r="V816" s="125">
        <f>SUM(R816:R816)*M815</f>
        <v>0</v>
      </c>
      <c r="W816" s="140">
        <f t="shared" si="528"/>
        <v>0</v>
      </c>
      <c r="X816" s="335"/>
      <c r="Y816" s="314"/>
      <c r="Z816" s="316"/>
      <c r="AA816" s="318"/>
      <c r="AB816" s="318"/>
      <c r="AC816" s="929"/>
      <c r="AD816" s="803"/>
      <c r="AE816" s="279"/>
      <c r="AF816" s="278"/>
      <c r="AG816" s="278"/>
      <c r="AH816" s="278"/>
      <c r="AI816" s="924"/>
      <c r="AJ816" s="42"/>
      <c r="AK816" s="247"/>
      <c r="AL816" s="247"/>
      <c r="AM816" s="247"/>
      <c r="AN816" s="247"/>
      <c r="AO816" s="43"/>
    </row>
    <row r="817" spans="1:41" ht="39.950000000000003" customHeight="1" x14ac:dyDescent="0.2">
      <c r="A817" s="843"/>
      <c r="B817" s="939"/>
      <c r="C817" s="872"/>
      <c r="D817" s="875"/>
      <c r="E817" s="824"/>
      <c r="F817" s="867"/>
      <c r="G817" s="869"/>
      <c r="H817" s="849"/>
      <c r="I817" s="837"/>
      <c r="J817" s="837"/>
      <c r="K817" s="812"/>
      <c r="L817" s="858" t="s">
        <v>490</v>
      </c>
      <c r="M817" s="799">
        <v>0.3</v>
      </c>
      <c r="N817" s="44" t="s">
        <v>49</v>
      </c>
      <c r="O817" s="90">
        <v>0</v>
      </c>
      <c r="P817" s="66">
        <v>0</v>
      </c>
      <c r="Q817" s="66">
        <v>0.5</v>
      </c>
      <c r="R817" s="67">
        <v>1</v>
      </c>
      <c r="S817" s="127">
        <f>SUM(O817:O817)*M817</f>
        <v>0</v>
      </c>
      <c r="T817" s="128">
        <f>SUM(P817:P817)*M817</f>
        <v>0</v>
      </c>
      <c r="U817" s="128">
        <f>SUM(Q817:Q817)*M817</f>
        <v>0.15</v>
      </c>
      <c r="V817" s="128">
        <f>SUM(R817:R817)*M817</f>
        <v>0.3</v>
      </c>
      <c r="W817" s="141">
        <f t="shared" si="528"/>
        <v>0.3</v>
      </c>
      <c r="X817" s="335"/>
      <c r="Y817" s="314"/>
      <c r="Z817" s="316"/>
      <c r="AA817" s="318"/>
      <c r="AB817" s="318"/>
      <c r="AC817" s="929"/>
      <c r="AD817" s="803"/>
      <c r="AE817" s="277" t="str">
        <f t="shared" ref="AE817" si="556">+IF(O818&gt;O817,"SUPERADA",IF(O818=O817,"EQUILIBRADA",IF(O818&lt;O817,"PARA MEJORAR")))</f>
        <v>EQUILIBRADA</v>
      </c>
      <c r="AF817" s="278"/>
      <c r="AG817" s="278"/>
      <c r="AH817" s="278"/>
      <c r="AI817" s="924"/>
      <c r="AJ817" s="42"/>
      <c r="AK817" s="247"/>
      <c r="AL817" s="247"/>
      <c r="AM817" s="247"/>
      <c r="AN817" s="247"/>
      <c r="AO817" s="43"/>
    </row>
    <row r="818" spans="1:41" ht="39.950000000000003" customHeight="1" thickBot="1" x14ac:dyDescent="0.25">
      <c r="A818" s="844"/>
      <c r="B818" s="939"/>
      <c r="C818" s="872"/>
      <c r="D818" s="875"/>
      <c r="E818" s="824"/>
      <c r="F818" s="867"/>
      <c r="G818" s="852"/>
      <c r="H818" s="850"/>
      <c r="I818" s="838"/>
      <c r="J818" s="838"/>
      <c r="K818" s="813"/>
      <c r="L818" s="854"/>
      <c r="M818" s="800"/>
      <c r="N818" s="154" t="s">
        <v>53</v>
      </c>
      <c r="O818" s="46">
        <v>0</v>
      </c>
      <c r="P818" s="47">
        <v>0</v>
      </c>
      <c r="Q818" s="47">
        <v>0</v>
      </c>
      <c r="R818" s="59">
        <v>0</v>
      </c>
      <c r="S818" s="130">
        <f>SUM(O818:O818)*M817</f>
        <v>0</v>
      </c>
      <c r="T818" s="131">
        <f>SUM(P818:P818)*M817</f>
        <v>0</v>
      </c>
      <c r="U818" s="131">
        <f>SUM(Q818:Q818)*M817</f>
        <v>0</v>
      </c>
      <c r="V818" s="131">
        <f>SUM(R818:R818)*M817</f>
        <v>0</v>
      </c>
      <c r="W818" s="142">
        <f t="shared" si="528"/>
        <v>0</v>
      </c>
      <c r="X818" s="380"/>
      <c r="Y818" s="381"/>
      <c r="Z818" s="801"/>
      <c r="AA818" s="319"/>
      <c r="AB818" s="319"/>
      <c r="AC818" s="929"/>
      <c r="AD818" s="803"/>
      <c r="AE818" s="279"/>
      <c r="AF818" s="279"/>
      <c r="AG818" s="279"/>
      <c r="AH818" s="278"/>
      <c r="AI818" s="924"/>
      <c r="AJ818" s="42"/>
      <c r="AK818" s="247"/>
      <c r="AL818" s="247"/>
      <c r="AM818" s="247"/>
      <c r="AN818" s="247"/>
      <c r="AO818" s="43"/>
    </row>
    <row r="819" spans="1:41" ht="39.950000000000003" customHeight="1" x14ac:dyDescent="0.2">
      <c r="A819" s="233"/>
      <c r="B819" s="939"/>
      <c r="C819" s="872"/>
      <c r="D819" s="875"/>
      <c r="E819" s="824"/>
      <c r="F819" s="867"/>
      <c r="G819" s="851" t="s">
        <v>491</v>
      </c>
      <c r="H819" s="848">
        <v>119</v>
      </c>
      <c r="I819" s="836" t="s">
        <v>492</v>
      </c>
      <c r="J819" s="836" t="s">
        <v>493</v>
      </c>
      <c r="K819" s="811">
        <v>0</v>
      </c>
      <c r="L819" s="853" t="s">
        <v>494</v>
      </c>
      <c r="M819" s="816">
        <v>0.5</v>
      </c>
      <c r="N819" s="14" t="s">
        <v>49</v>
      </c>
      <c r="O819" s="15">
        <v>0.33</v>
      </c>
      <c r="P819" s="16">
        <v>0.6</v>
      </c>
      <c r="Q819" s="16">
        <v>1</v>
      </c>
      <c r="R819" s="18">
        <v>1</v>
      </c>
      <c r="S819" s="127">
        <f>SUM(O819:O819)*M819</f>
        <v>0.16500000000000001</v>
      </c>
      <c r="T819" s="128">
        <f>SUM(P819:P819)*M819</f>
        <v>0.3</v>
      </c>
      <c r="U819" s="128">
        <f>SUM(Q819:Q819)*M819</f>
        <v>0.5</v>
      </c>
      <c r="V819" s="128">
        <f>SUM(R819:R819)*M819</f>
        <v>0.5</v>
      </c>
      <c r="W819" s="141">
        <f t="shared" si="528"/>
        <v>0.5</v>
      </c>
      <c r="X819" s="334">
        <f>+S820+S822</f>
        <v>0</v>
      </c>
      <c r="Y819" s="313">
        <f>+T820+T822</f>
        <v>0</v>
      </c>
      <c r="Z819" s="315">
        <f>+U820+U822</f>
        <v>0</v>
      </c>
      <c r="AA819" s="317">
        <f>+V820+V822</f>
        <v>0</v>
      </c>
      <c r="AB819" s="317">
        <f>+W820+W822</f>
        <v>0</v>
      </c>
      <c r="AC819" s="929"/>
      <c r="AD819" s="803"/>
      <c r="AE819" s="277" t="str">
        <f t="shared" ref="AE819" si="557">+IF(O820&gt;O819,"SUPERADA",IF(O820=O819,"EQUILIBRADA",IF(O820&lt;O819,"PARA MEJORAR")))</f>
        <v>PARA MEJORAR</v>
      </c>
      <c r="AF819" s="277" t="str">
        <f>IF(COUNTIF(AE819:AE822,"PARA MEJORAR")&gt;=1,"PARA MEJORAR","BIEN")</f>
        <v>PARA MEJORAR</v>
      </c>
      <c r="AG819" s="277" t="str">
        <f>IF(COUNTIF(AF819:AF822,"PARA MEJORAR")&gt;=1,"PARA MEJORAR","BIEN")</f>
        <v>PARA MEJORAR</v>
      </c>
      <c r="AH819" s="278"/>
      <c r="AI819" s="924"/>
      <c r="AJ819" s="29"/>
      <c r="AK819" s="30"/>
      <c r="AL819" s="30"/>
      <c r="AM819" s="30"/>
      <c r="AN819" s="30"/>
      <c r="AO819" s="31"/>
    </row>
    <row r="820" spans="1:41" ht="39.950000000000003" customHeight="1" thickBot="1" x14ac:dyDescent="0.25">
      <c r="A820" s="233"/>
      <c r="B820" s="939"/>
      <c r="C820" s="872"/>
      <c r="D820" s="875"/>
      <c r="E820" s="824"/>
      <c r="F820" s="867"/>
      <c r="G820" s="869"/>
      <c r="H820" s="849"/>
      <c r="I820" s="837"/>
      <c r="J820" s="837"/>
      <c r="K820" s="812"/>
      <c r="L820" s="859"/>
      <c r="M820" s="799"/>
      <c r="N820" s="147" t="s">
        <v>53</v>
      </c>
      <c r="O820" s="24">
        <v>0</v>
      </c>
      <c r="P820" s="25">
        <v>0</v>
      </c>
      <c r="Q820" s="25">
        <v>0</v>
      </c>
      <c r="R820" s="56">
        <v>0</v>
      </c>
      <c r="S820" s="124">
        <f>SUM(O820:O820)*M819</f>
        <v>0</v>
      </c>
      <c r="T820" s="125">
        <f>SUM(P820:P820)*M819</f>
        <v>0</v>
      </c>
      <c r="U820" s="125">
        <f>SUM(Q820:Q820)*M819</f>
        <v>0</v>
      </c>
      <c r="V820" s="125">
        <f>SUM(R820:R820)*M819</f>
        <v>0</v>
      </c>
      <c r="W820" s="140">
        <f>MAX(S820:V820)</f>
        <v>0</v>
      </c>
      <c r="X820" s="335"/>
      <c r="Y820" s="314"/>
      <c r="Z820" s="316"/>
      <c r="AA820" s="318"/>
      <c r="AB820" s="318"/>
      <c r="AC820" s="929"/>
      <c r="AD820" s="803"/>
      <c r="AE820" s="279"/>
      <c r="AF820" s="278"/>
      <c r="AG820" s="278"/>
      <c r="AH820" s="278"/>
      <c r="AI820" s="924"/>
      <c r="AJ820" s="42"/>
      <c r="AK820" s="247"/>
      <c r="AL820" s="247"/>
      <c r="AM820" s="247"/>
      <c r="AN820" s="247"/>
      <c r="AO820" s="43"/>
    </row>
    <row r="821" spans="1:41" ht="39.950000000000003" customHeight="1" x14ac:dyDescent="0.2">
      <c r="A821" s="233"/>
      <c r="B821" s="939"/>
      <c r="C821" s="872"/>
      <c r="D821" s="875"/>
      <c r="E821" s="824"/>
      <c r="F821" s="867"/>
      <c r="G821" s="869"/>
      <c r="H821" s="849"/>
      <c r="I821" s="837"/>
      <c r="J821" s="837"/>
      <c r="K821" s="812"/>
      <c r="L821" s="858" t="s">
        <v>495</v>
      </c>
      <c r="M821" s="799">
        <v>0.5</v>
      </c>
      <c r="N821" s="44" t="s">
        <v>49</v>
      </c>
      <c r="O821" s="90">
        <v>0.25</v>
      </c>
      <c r="P821" s="66">
        <v>0.5</v>
      </c>
      <c r="Q821" s="66">
        <v>0.75</v>
      </c>
      <c r="R821" s="67">
        <v>1</v>
      </c>
      <c r="S821" s="127">
        <f>SUM(O821:O821)*M821</f>
        <v>0.125</v>
      </c>
      <c r="T821" s="128">
        <f>SUM(P821:P821)*M821</f>
        <v>0.25</v>
      </c>
      <c r="U821" s="128">
        <f>SUM(Q821:Q821)*M821</f>
        <v>0.375</v>
      </c>
      <c r="V821" s="128">
        <f>SUM(R821:R821)*M821</f>
        <v>0.5</v>
      </c>
      <c r="W821" s="141">
        <f>MAX(S821:V821)</f>
        <v>0.5</v>
      </c>
      <c r="X821" s="335"/>
      <c r="Y821" s="314"/>
      <c r="Z821" s="316"/>
      <c r="AA821" s="318"/>
      <c r="AB821" s="318"/>
      <c r="AC821" s="929"/>
      <c r="AD821" s="803"/>
      <c r="AE821" s="277" t="str">
        <f t="shared" ref="AE821" si="558">+IF(O822&gt;O821,"SUPERADA",IF(O822=O821,"EQUILIBRADA",IF(O822&lt;O821,"PARA MEJORAR")))</f>
        <v>PARA MEJORAR</v>
      </c>
      <c r="AF821" s="278"/>
      <c r="AG821" s="278"/>
      <c r="AH821" s="278"/>
      <c r="AI821" s="924"/>
      <c r="AJ821" s="42"/>
      <c r="AK821" s="247"/>
      <c r="AL821" s="247"/>
      <c r="AM821" s="247"/>
      <c r="AN821" s="247"/>
      <c r="AO821" s="43"/>
    </row>
    <row r="822" spans="1:41" ht="39.950000000000003" customHeight="1" thickBot="1" x14ac:dyDescent="0.25">
      <c r="A822" s="233"/>
      <c r="B822" s="939"/>
      <c r="C822" s="872"/>
      <c r="D822" s="875"/>
      <c r="E822" s="824"/>
      <c r="F822" s="867"/>
      <c r="G822" s="852"/>
      <c r="H822" s="850"/>
      <c r="I822" s="838"/>
      <c r="J822" s="838"/>
      <c r="K822" s="813"/>
      <c r="L822" s="854"/>
      <c r="M822" s="800"/>
      <c r="N822" s="154" t="s">
        <v>53</v>
      </c>
      <c r="O822" s="46">
        <v>0</v>
      </c>
      <c r="P822" s="47">
        <v>0</v>
      </c>
      <c r="Q822" s="47">
        <v>0</v>
      </c>
      <c r="R822" s="59">
        <v>0</v>
      </c>
      <c r="S822" s="130">
        <f>SUM(O822:O822)*M821</f>
        <v>0</v>
      </c>
      <c r="T822" s="131">
        <f>SUM(P822:P822)*M821</f>
        <v>0</v>
      </c>
      <c r="U822" s="131">
        <f>SUM(Q822:Q822)*M821</f>
        <v>0</v>
      </c>
      <c r="V822" s="131">
        <f>SUM(R822:R822)*M821</f>
        <v>0</v>
      </c>
      <c r="W822" s="142">
        <f>MAX(S822:V822)</f>
        <v>0</v>
      </c>
      <c r="X822" s="380"/>
      <c r="Y822" s="381"/>
      <c r="Z822" s="801"/>
      <c r="AA822" s="319"/>
      <c r="AB822" s="319"/>
      <c r="AC822" s="929"/>
      <c r="AD822" s="803"/>
      <c r="AE822" s="279"/>
      <c r="AF822" s="279"/>
      <c r="AG822" s="279"/>
      <c r="AH822" s="278"/>
      <c r="AI822" s="924"/>
      <c r="AJ822" s="42"/>
      <c r="AK822" s="247"/>
      <c r="AL822" s="247"/>
      <c r="AM822" s="247"/>
      <c r="AN822" s="247"/>
      <c r="AO822" s="43"/>
    </row>
    <row r="823" spans="1:41" ht="39.950000000000003" customHeight="1" x14ac:dyDescent="0.2">
      <c r="A823" s="233"/>
      <c r="B823" s="939"/>
      <c r="C823" s="872"/>
      <c r="D823" s="875"/>
      <c r="E823" s="824"/>
      <c r="F823" s="867"/>
      <c r="G823" s="851" t="s">
        <v>496</v>
      </c>
      <c r="H823" s="848">
        <v>120</v>
      </c>
      <c r="I823" s="836" t="s">
        <v>497</v>
      </c>
      <c r="J823" s="836" t="s">
        <v>498</v>
      </c>
      <c r="K823" s="811">
        <v>0</v>
      </c>
      <c r="L823" s="853" t="s">
        <v>499</v>
      </c>
      <c r="M823" s="816">
        <v>1</v>
      </c>
      <c r="N823" s="14" t="s">
        <v>49</v>
      </c>
      <c r="O823" s="15">
        <v>0.25</v>
      </c>
      <c r="P823" s="16">
        <v>0.5</v>
      </c>
      <c r="Q823" s="16">
        <v>0.75</v>
      </c>
      <c r="R823" s="18">
        <v>1</v>
      </c>
      <c r="S823" s="133">
        <f>SUM(O823:O823)*M823</f>
        <v>0.25</v>
      </c>
      <c r="T823" s="134">
        <f>SUM(P823:P823)*M823</f>
        <v>0.5</v>
      </c>
      <c r="U823" s="134">
        <f>SUM(Q823:Q823)*M823</f>
        <v>0.75</v>
      </c>
      <c r="V823" s="134">
        <f>SUM(R823:R823)*M823</f>
        <v>1</v>
      </c>
      <c r="W823" s="135">
        <f>MAX(S823:V823)</f>
        <v>1</v>
      </c>
      <c r="X823" s="334">
        <f>+S824</f>
        <v>0</v>
      </c>
      <c r="Y823" s="313">
        <f>+T824</f>
        <v>0</v>
      </c>
      <c r="Z823" s="315">
        <f>+U824</f>
        <v>0</v>
      </c>
      <c r="AA823" s="317">
        <f>+V824</f>
        <v>0</v>
      </c>
      <c r="AB823" s="317">
        <f>+W824</f>
        <v>0</v>
      </c>
      <c r="AC823" s="929"/>
      <c r="AD823" s="803"/>
      <c r="AE823" s="277" t="str">
        <f>+IF(O824&gt;O823,"SUPERADA",IF(O824=O823,"EQUILIBRADA",IF(O824&lt;O823,"PARA MEJORAR")))</f>
        <v>PARA MEJORAR</v>
      </c>
      <c r="AF823" s="277" t="str">
        <f>IF(COUNTIF(AE823:AE824,"PARA MEJORAR")&gt;=1,"PARA MEJORAR","BIEN")</f>
        <v>PARA MEJORAR</v>
      </c>
      <c r="AG823" s="277" t="str">
        <f>IF(COUNTIF(AF823:AF824,"PARA MEJORAR")&gt;=1,"PARA MEJORAR","BIEN")</f>
        <v>PARA MEJORAR</v>
      </c>
      <c r="AH823" s="278"/>
      <c r="AI823" s="924"/>
      <c r="AJ823" s="29"/>
      <c r="AK823" s="30"/>
      <c r="AL823" s="30"/>
      <c r="AM823" s="30"/>
      <c r="AN823" s="30"/>
      <c r="AO823" s="31"/>
    </row>
    <row r="824" spans="1:41" ht="39.950000000000003" customHeight="1" thickBot="1" x14ac:dyDescent="0.25">
      <c r="A824" s="233"/>
      <c r="B824" s="939"/>
      <c r="C824" s="873"/>
      <c r="D824" s="876"/>
      <c r="E824" s="825"/>
      <c r="F824" s="868"/>
      <c r="G824" s="852"/>
      <c r="H824" s="850"/>
      <c r="I824" s="838"/>
      <c r="J824" s="838"/>
      <c r="K824" s="813"/>
      <c r="L824" s="854"/>
      <c r="M824" s="800"/>
      <c r="N824" s="154" t="s">
        <v>53</v>
      </c>
      <c r="O824" s="46">
        <v>0</v>
      </c>
      <c r="P824" s="47">
        <v>0</v>
      </c>
      <c r="Q824" s="47">
        <v>0</v>
      </c>
      <c r="R824" s="59">
        <v>0</v>
      </c>
      <c r="S824" s="130">
        <f>SUM(O824:O824)*M823</f>
        <v>0</v>
      </c>
      <c r="T824" s="131">
        <f>SUM(P824:P824)*M823</f>
        <v>0</v>
      </c>
      <c r="U824" s="131">
        <f>SUM(Q824:Q824)*M823</f>
        <v>0</v>
      </c>
      <c r="V824" s="131">
        <f>SUM(R824:R824)*M823</f>
        <v>0</v>
      </c>
      <c r="W824" s="132">
        <f>MAX(S824:V824)</f>
        <v>0</v>
      </c>
      <c r="X824" s="335"/>
      <c r="Y824" s="314"/>
      <c r="Z824" s="316"/>
      <c r="AA824" s="318"/>
      <c r="AB824" s="318"/>
      <c r="AC824" s="929"/>
      <c r="AD824" s="803"/>
      <c r="AE824" s="279"/>
      <c r="AF824" s="278"/>
      <c r="AG824" s="278"/>
      <c r="AH824" s="278"/>
      <c r="AI824" s="924"/>
      <c r="AJ824" s="42"/>
      <c r="AK824" s="247"/>
      <c r="AL824" s="247"/>
      <c r="AM824" s="247"/>
      <c r="AN824" s="247"/>
      <c r="AO824" s="43"/>
    </row>
    <row r="825" spans="1:41" ht="39.950000000000003" customHeight="1" x14ac:dyDescent="0.2">
      <c r="A825" s="233"/>
      <c r="B825" s="939"/>
      <c r="C825" s="860">
        <v>62</v>
      </c>
      <c r="D825" s="863" t="s">
        <v>500</v>
      </c>
      <c r="E825" s="823">
        <v>67</v>
      </c>
      <c r="F825" s="866" t="s">
        <v>501</v>
      </c>
      <c r="G825" s="851" t="s">
        <v>502</v>
      </c>
      <c r="H825" s="848">
        <v>121</v>
      </c>
      <c r="I825" s="836" t="s">
        <v>503</v>
      </c>
      <c r="J825" s="836" t="s">
        <v>504</v>
      </c>
      <c r="K825" s="811">
        <v>0</v>
      </c>
      <c r="L825" s="853" t="s">
        <v>505</v>
      </c>
      <c r="M825" s="816">
        <v>0.5</v>
      </c>
      <c r="N825" s="14" t="s">
        <v>49</v>
      </c>
      <c r="O825" s="15">
        <v>0</v>
      </c>
      <c r="P825" s="16">
        <v>0.5</v>
      </c>
      <c r="Q825" s="16">
        <v>0.5</v>
      </c>
      <c r="R825" s="18">
        <v>1</v>
      </c>
      <c r="S825" s="121">
        <f>SUM(O825:O825)*M825</f>
        <v>0</v>
      </c>
      <c r="T825" s="122">
        <f>SUM(P825:P825)*M825</f>
        <v>0.25</v>
      </c>
      <c r="U825" s="122">
        <f>SUM(Q825:Q825)*M825</f>
        <v>0.25</v>
      </c>
      <c r="V825" s="122">
        <f>SUM(R825:R825)*M825</f>
        <v>0.5</v>
      </c>
      <c r="W825" s="143">
        <f t="shared" si="528"/>
        <v>0.5</v>
      </c>
      <c r="X825" s="334">
        <f>+S826+S828</f>
        <v>0</v>
      </c>
      <c r="Y825" s="313">
        <f>+T826+T828</f>
        <v>0</v>
      </c>
      <c r="Z825" s="315">
        <f>+U826+U828</f>
        <v>0</v>
      </c>
      <c r="AA825" s="317">
        <f>+V826+V828</f>
        <v>0</v>
      </c>
      <c r="AB825" s="317">
        <f>+W826+W828</f>
        <v>0</v>
      </c>
      <c r="AC825" s="929"/>
      <c r="AD825" s="803"/>
      <c r="AE825" s="277" t="str">
        <f>+IF(O826&gt;O825,"SUPERADA",IF(O826=O825,"EQUILIBRADA",IF(O826&lt;O825,"PARA MEJORAR")))</f>
        <v>EQUILIBRADA</v>
      </c>
      <c r="AF825" s="277" t="str">
        <f>IF(COUNTIF(AE825:AE828,"PARA MEJORAR")&gt;=1,"PARA MEJORAR","BIEN")</f>
        <v>PARA MEJORAR</v>
      </c>
      <c r="AG825" s="277" t="str">
        <f>IF(COUNTIF(AF825:AF828,"PARA MEJORAR")&gt;=1,"PARA MEJORAR","BIEN")</f>
        <v>PARA MEJORAR</v>
      </c>
      <c r="AH825" s="278"/>
      <c r="AI825" s="924"/>
      <c r="AJ825" s="29"/>
      <c r="AK825" s="30"/>
      <c r="AL825" s="30"/>
      <c r="AM825" s="30"/>
      <c r="AN825" s="30"/>
      <c r="AO825" s="31"/>
    </row>
    <row r="826" spans="1:41" ht="39.950000000000003" customHeight="1" thickBot="1" x14ac:dyDescent="0.25">
      <c r="A826" s="233"/>
      <c r="B826" s="939"/>
      <c r="C826" s="861"/>
      <c r="D826" s="864"/>
      <c r="E826" s="824"/>
      <c r="F826" s="867"/>
      <c r="G826" s="869"/>
      <c r="H826" s="849"/>
      <c r="I826" s="837"/>
      <c r="J826" s="837"/>
      <c r="K826" s="812"/>
      <c r="L826" s="859"/>
      <c r="M826" s="799"/>
      <c r="N826" s="147" t="s">
        <v>53</v>
      </c>
      <c r="O826" s="24">
        <v>0</v>
      </c>
      <c r="P826" s="25">
        <v>0</v>
      </c>
      <c r="Q826" s="25">
        <v>0</v>
      </c>
      <c r="R826" s="56">
        <v>0</v>
      </c>
      <c r="S826" s="124">
        <f>SUM(O826:O826)*M825</f>
        <v>0</v>
      </c>
      <c r="T826" s="125">
        <f>SUM(P826:P826)*M825</f>
        <v>0</v>
      </c>
      <c r="U826" s="125">
        <f>SUM(Q826:Q826)*M825</f>
        <v>0</v>
      </c>
      <c r="V826" s="125">
        <f>SUM(R826:R826)*M825</f>
        <v>0</v>
      </c>
      <c r="W826" s="140">
        <f>MAX(S826:V826)</f>
        <v>0</v>
      </c>
      <c r="X826" s="335"/>
      <c r="Y826" s="314"/>
      <c r="Z826" s="316"/>
      <c r="AA826" s="318"/>
      <c r="AB826" s="318"/>
      <c r="AC826" s="929"/>
      <c r="AD826" s="803"/>
      <c r="AE826" s="279"/>
      <c r="AF826" s="278"/>
      <c r="AG826" s="278"/>
      <c r="AH826" s="278"/>
      <c r="AI826" s="924"/>
      <c r="AJ826" s="42"/>
      <c r="AK826" s="247"/>
      <c r="AL826" s="247"/>
      <c r="AM826" s="247"/>
      <c r="AN826" s="247"/>
      <c r="AO826" s="43"/>
    </row>
    <row r="827" spans="1:41" ht="39.950000000000003" customHeight="1" x14ac:dyDescent="0.2">
      <c r="A827" s="233"/>
      <c r="B827" s="939"/>
      <c r="C827" s="861"/>
      <c r="D827" s="864"/>
      <c r="E827" s="824"/>
      <c r="F827" s="867"/>
      <c r="G827" s="869"/>
      <c r="H827" s="849"/>
      <c r="I827" s="837"/>
      <c r="J827" s="837"/>
      <c r="K827" s="812"/>
      <c r="L827" s="858" t="s">
        <v>506</v>
      </c>
      <c r="M827" s="799">
        <v>0.5</v>
      </c>
      <c r="N827" s="44" t="s">
        <v>49</v>
      </c>
      <c r="O827" s="90">
        <v>0.25</v>
      </c>
      <c r="P827" s="66">
        <v>0.5</v>
      </c>
      <c r="Q827" s="66">
        <v>0.75</v>
      </c>
      <c r="R827" s="67">
        <v>1</v>
      </c>
      <c r="S827" s="127">
        <f>SUM(O827:O827)*M827</f>
        <v>0.125</v>
      </c>
      <c r="T827" s="128">
        <f>SUM(P827:P827)*M827</f>
        <v>0.25</v>
      </c>
      <c r="U827" s="128">
        <f>SUM(Q827:Q827)*M827</f>
        <v>0.375</v>
      </c>
      <c r="V827" s="128">
        <f>SUM(R827:R827)*M827</f>
        <v>0.5</v>
      </c>
      <c r="W827" s="141">
        <f>MAX(S827:V827)</f>
        <v>0.5</v>
      </c>
      <c r="X827" s="335"/>
      <c r="Y827" s="314"/>
      <c r="Z827" s="316"/>
      <c r="AA827" s="318"/>
      <c r="AB827" s="318"/>
      <c r="AC827" s="929"/>
      <c r="AD827" s="803"/>
      <c r="AE827" s="277" t="str">
        <f t="shared" ref="AE827" si="559">+IF(O828&gt;O827,"SUPERADA",IF(O828=O827,"EQUILIBRADA",IF(O828&lt;O827,"PARA MEJORAR")))</f>
        <v>PARA MEJORAR</v>
      </c>
      <c r="AF827" s="278"/>
      <c r="AG827" s="278"/>
      <c r="AH827" s="278"/>
      <c r="AI827" s="924"/>
      <c r="AJ827" s="42"/>
      <c r="AK827" s="247"/>
      <c r="AL827" s="247"/>
      <c r="AM827" s="247"/>
      <c r="AN827" s="247"/>
      <c r="AO827" s="43"/>
    </row>
    <row r="828" spans="1:41" ht="39.950000000000003" customHeight="1" thickBot="1" x14ac:dyDescent="0.25">
      <c r="A828" s="233"/>
      <c r="B828" s="939"/>
      <c r="C828" s="861"/>
      <c r="D828" s="864"/>
      <c r="E828" s="824"/>
      <c r="F828" s="867"/>
      <c r="G828" s="852"/>
      <c r="H828" s="850"/>
      <c r="I828" s="838"/>
      <c r="J828" s="838"/>
      <c r="K828" s="813"/>
      <c r="L828" s="854"/>
      <c r="M828" s="800"/>
      <c r="N828" s="154" t="s">
        <v>53</v>
      </c>
      <c r="O828" s="46">
        <v>0</v>
      </c>
      <c r="P828" s="47">
        <v>0</v>
      </c>
      <c r="Q828" s="47">
        <v>0</v>
      </c>
      <c r="R828" s="59">
        <v>0</v>
      </c>
      <c r="S828" s="130">
        <f>SUM(O828:O828)*M827</f>
        <v>0</v>
      </c>
      <c r="T828" s="131">
        <f>SUM(P828:P828)*M827</f>
        <v>0</v>
      </c>
      <c r="U828" s="131">
        <f>SUM(Q828:Q828)*M827</f>
        <v>0</v>
      </c>
      <c r="V828" s="131">
        <f>SUM(R828:R828)*M827</f>
        <v>0</v>
      </c>
      <c r="W828" s="142">
        <f t="shared" si="528"/>
        <v>0</v>
      </c>
      <c r="X828" s="380"/>
      <c r="Y828" s="381"/>
      <c r="Z828" s="801"/>
      <c r="AA828" s="319"/>
      <c r="AB828" s="319"/>
      <c r="AC828" s="929"/>
      <c r="AD828" s="803"/>
      <c r="AE828" s="279"/>
      <c r="AF828" s="279"/>
      <c r="AG828" s="279"/>
      <c r="AH828" s="278"/>
      <c r="AI828" s="924"/>
      <c r="AJ828" s="42"/>
      <c r="AK828" s="247"/>
      <c r="AL828" s="247"/>
      <c r="AM828" s="247"/>
      <c r="AN828" s="247"/>
      <c r="AO828" s="43"/>
    </row>
    <row r="829" spans="1:41" ht="39.950000000000003" customHeight="1" x14ac:dyDescent="0.2">
      <c r="A829" s="233"/>
      <c r="B829" s="939"/>
      <c r="C829" s="861"/>
      <c r="D829" s="864"/>
      <c r="E829" s="824"/>
      <c r="F829" s="867"/>
      <c r="G829" s="851" t="s">
        <v>507</v>
      </c>
      <c r="H829" s="848">
        <v>122</v>
      </c>
      <c r="I829" s="836" t="s">
        <v>508</v>
      </c>
      <c r="J829" s="836" t="s">
        <v>509</v>
      </c>
      <c r="K829" s="811">
        <v>0</v>
      </c>
      <c r="L829" s="853" t="s">
        <v>510</v>
      </c>
      <c r="M829" s="816">
        <v>1</v>
      </c>
      <c r="N829" s="14" t="s">
        <v>49</v>
      </c>
      <c r="O829" s="15">
        <v>0.25</v>
      </c>
      <c r="P829" s="16">
        <v>0.5</v>
      </c>
      <c r="Q829" s="16">
        <v>0.75</v>
      </c>
      <c r="R829" s="18">
        <v>1</v>
      </c>
      <c r="S829" s="127">
        <f>SUM(O829:O829)*M829</f>
        <v>0.25</v>
      </c>
      <c r="T829" s="128">
        <f>SUM(P829:P829)*M829</f>
        <v>0.5</v>
      </c>
      <c r="U829" s="128">
        <f>SUM(Q829:Q829)*M829</f>
        <v>0.75</v>
      </c>
      <c r="V829" s="128">
        <f>SUM(R829:R829)*M829</f>
        <v>1</v>
      </c>
      <c r="W829" s="141">
        <f t="shared" si="528"/>
        <v>1</v>
      </c>
      <c r="X829" s="334">
        <f>+S830</f>
        <v>0</v>
      </c>
      <c r="Y829" s="313">
        <f>+T830</f>
        <v>0</v>
      </c>
      <c r="Z829" s="315">
        <f>+U830</f>
        <v>0</v>
      </c>
      <c r="AA829" s="317">
        <f>+V830</f>
        <v>0</v>
      </c>
      <c r="AB829" s="317">
        <f>+W830</f>
        <v>0</v>
      </c>
      <c r="AC829" s="929"/>
      <c r="AD829" s="803"/>
      <c r="AE829" s="277" t="str">
        <f t="shared" ref="AE829" si="560">+IF(O830&gt;O829,"SUPERADA",IF(O830=O829,"EQUILIBRADA",IF(O830&lt;O829,"PARA MEJORAR")))</f>
        <v>PARA MEJORAR</v>
      </c>
      <c r="AF829" s="277" t="str">
        <f>IF(COUNTIF(AE829:AE830,"PARA MEJORAR")&gt;=1,"PARA MEJORAR","BIEN")</f>
        <v>PARA MEJORAR</v>
      </c>
      <c r="AG829" s="277" t="str">
        <f>IF(COUNTIF(AF829:AF830,"PARA MEJORAR")&gt;=1,"PARA MEJORAR","BIEN")</f>
        <v>PARA MEJORAR</v>
      </c>
      <c r="AH829" s="278"/>
      <c r="AI829" s="924"/>
      <c r="AJ829" s="29"/>
      <c r="AK829" s="30"/>
      <c r="AL829" s="30"/>
      <c r="AM829" s="30"/>
      <c r="AN829" s="30"/>
      <c r="AO829" s="31"/>
    </row>
    <row r="830" spans="1:41" ht="39.950000000000003" customHeight="1" thickBot="1" x14ac:dyDescent="0.25">
      <c r="A830" s="233"/>
      <c r="B830" s="939"/>
      <c r="C830" s="862"/>
      <c r="D830" s="865"/>
      <c r="E830" s="825"/>
      <c r="F830" s="868"/>
      <c r="G830" s="852"/>
      <c r="H830" s="850"/>
      <c r="I830" s="838"/>
      <c r="J830" s="838"/>
      <c r="K830" s="813"/>
      <c r="L830" s="854"/>
      <c r="M830" s="800"/>
      <c r="N830" s="154" t="s">
        <v>53</v>
      </c>
      <c r="O830" s="46">
        <v>0</v>
      </c>
      <c r="P830" s="47">
        <v>0</v>
      </c>
      <c r="Q830" s="47">
        <v>0</v>
      </c>
      <c r="R830" s="59">
        <v>0</v>
      </c>
      <c r="S830" s="124">
        <f>SUM(O830:O830)*M829</f>
        <v>0</v>
      </c>
      <c r="T830" s="125">
        <f>SUM(P830:P830)*M829</f>
        <v>0</v>
      </c>
      <c r="U830" s="125">
        <f>SUM(Q830:Q830)*M829</f>
        <v>0</v>
      </c>
      <c r="V830" s="125">
        <f>SUM(R830:R830)*M829</f>
        <v>0</v>
      </c>
      <c r="W830" s="140">
        <f>MAX(S830:V830)</f>
        <v>0</v>
      </c>
      <c r="X830" s="335"/>
      <c r="Y830" s="314"/>
      <c r="Z830" s="316"/>
      <c r="AA830" s="318"/>
      <c r="AB830" s="318"/>
      <c r="AC830" s="929"/>
      <c r="AD830" s="804"/>
      <c r="AE830" s="279"/>
      <c r="AF830" s="278"/>
      <c r="AG830" s="278"/>
      <c r="AH830" s="278"/>
      <c r="AI830" s="924"/>
      <c r="AJ830" s="42"/>
      <c r="AK830" s="247"/>
      <c r="AL830" s="247"/>
      <c r="AM830" s="247"/>
      <c r="AN830" s="247"/>
      <c r="AO830" s="43"/>
    </row>
    <row r="831" spans="1:41" ht="39.950000000000003" customHeight="1" x14ac:dyDescent="0.2">
      <c r="A831" s="843"/>
      <c r="B831" s="939"/>
      <c r="C831" s="817">
        <v>63</v>
      </c>
      <c r="D831" s="820" t="s">
        <v>511</v>
      </c>
      <c r="E831" s="823">
        <v>68</v>
      </c>
      <c r="F831" s="826" t="s">
        <v>512</v>
      </c>
      <c r="G831" s="845" t="s">
        <v>952</v>
      </c>
      <c r="H831" s="848">
        <v>123</v>
      </c>
      <c r="I831" s="833" t="s">
        <v>701</v>
      </c>
      <c r="J831" s="836" t="s">
        <v>702</v>
      </c>
      <c r="K831" s="811">
        <v>0</v>
      </c>
      <c r="L831" s="839" t="s">
        <v>513</v>
      </c>
      <c r="M831" s="841">
        <v>0.25</v>
      </c>
      <c r="N831" s="14" t="s">
        <v>49</v>
      </c>
      <c r="O831" s="15">
        <v>0.25</v>
      </c>
      <c r="P831" s="16">
        <v>0.5</v>
      </c>
      <c r="Q831" s="16">
        <v>0.75</v>
      </c>
      <c r="R831" s="18">
        <v>1</v>
      </c>
      <c r="S831" s="133">
        <f>SUM(O831:O831)*M831</f>
        <v>6.25E-2</v>
      </c>
      <c r="T831" s="134">
        <f>SUM(P831:P831)*M831</f>
        <v>0.125</v>
      </c>
      <c r="U831" s="134">
        <f>SUM(Q831:Q831)*M831</f>
        <v>0.1875</v>
      </c>
      <c r="V831" s="134">
        <f>SUM(R831:R831)*M831</f>
        <v>0.25</v>
      </c>
      <c r="W831" s="139">
        <f t="shared" ref="W831:W842" si="561">MAX(S831:V831)</f>
        <v>0.25</v>
      </c>
      <c r="X831" s="334">
        <f>+S832+S834+S836+S838</f>
        <v>0</v>
      </c>
      <c r="Y831" s="313">
        <f>+T832+T834+T836+T838</f>
        <v>0</v>
      </c>
      <c r="Z831" s="315">
        <f>+U832+U834+U836+U838</f>
        <v>0</v>
      </c>
      <c r="AA831" s="317">
        <f>+V832+V834+V836+V838</f>
        <v>0</v>
      </c>
      <c r="AB831" s="317">
        <f>+W832+W834+W836+W838</f>
        <v>0</v>
      </c>
      <c r="AC831" s="929"/>
      <c r="AD831" s="803" t="s">
        <v>514</v>
      </c>
      <c r="AE831" s="277" t="str">
        <f t="shared" ref="AE831" si="562">+IF(O832&gt;O831,"SUPERADA",IF(O832=O831,"EQUILIBRADA",IF(O832&lt;O831,"PARA MEJORAR")))</f>
        <v>PARA MEJORAR</v>
      </c>
      <c r="AF831" s="277" t="str">
        <f>IF(COUNTIF(AE831:AE838,"PARA MEJORAR")&gt;=1,"PARA MEJORAR","BIEN")</f>
        <v>PARA MEJORAR</v>
      </c>
      <c r="AG831" s="277" t="str">
        <f>IF(COUNTIF(AF831:AF838,"PARA MEJORAR")&gt;=1,"PARA MEJORAR","BIEN")</f>
        <v>PARA MEJORAR</v>
      </c>
      <c r="AH831" s="278"/>
      <c r="AI831" s="924"/>
      <c r="AJ831" s="29"/>
      <c r="AK831" s="30"/>
      <c r="AL831" s="30"/>
      <c r="AM831" s="30"/>
      <c r="AN831" s="30"/>
      <c r="AO831" s="31"/>
    </row>
    <row r="832" spans="1:41" ht="39.950000000000003" customHeight="1" thickBot="1" x14ac:dyDescent="0.25">
      <c r="A832" s="843"/>
      <c r="B832" s="939"/>
      <c r="C832" s="818"/>
      <c r="D832" s="821"/>
      <c r="E832" s="824"/>
      <c r="F832" s="827"/>
      <c r="G832" s="846"/>
      <c r="H832" s="849"/>
      <c r="I832" s="834"/>
      <c r="J832" s="837"/>
      <c r="K832" s="812"/>
      <c r="L832" s="840"/>
      <c r="M832" s="831"/>
      <c r="N832" s="147" t="s">
        <v>53</v>
      </c>
      <c r="O832" s="24">
        <v>0</v>
      </c>
      <c r="P832" s="25">
        <v>0</v>
      </c>
      <c r="Q832" s="25">
        <v>0</v>
      </c>
      <c r="R832" s="56">
        <v>0</v>
      </c>
      <c r="S832" s="124">
        <f>SUM(O832:O832)*M831</f>
        <v>0</v>
      </c>
      <c r="T832" s="125">
        <f>SUM(P832:P832)*M831</f>
        <v>0</v>
      </c>
      <c r="U832" s="125">
        <f>SUM(Q832:Q832)*M831</f>
        <v>0</v>
      </c>
      <c r="V832" s="125">
        <f>SUM(R832:R832)*M831</f>
        <v>0</v>
      </c>
      <c r="W832" s="140">
        <f t="shared" si="561"/>
        <v>0</v>
      </c>
      <c r="X832" s="335"/>
      <c r="Y832" s="314"/>
      <c r="Z832" s="316"/>
      <c r="AA832" s="318"/>
      <c r="AB832" s="318"/>
      <c r="AC832" s="929"/>
      <c r="AD832" s="803"/>
      <c r="AE832" s="279"/>
      <c r="AF832" s="278"/>
      <c r="AG832" s="278"/>
      <c r="AH832" s="278"/>
      <c r="AI832" s="924"/>
      <c r="AJ832" s="42"/>
      <c r="AK832" s="247"/>
      <c r="AL832" s="247"/>
      <c r="AM832" s="247"/>
      <c r="AN832" s="247"/>
      <c r="AO832" s="43"/>
    </row>
    <row r="833" spans="1:41" ht="39.950000000000003" customHeight="1" x14ac:dyDescent="0.2">
      <c r="A833" s="843"/>
      <c r="B833" s="939"/>
      <c r="C833" s="818"/>
      <c r="D833" s="821"/>
      <c r="E833" s="824"/>
      <c r="F833" s="827"/>
      <c r="G833" s="846"/>
      <c r="H833" s="849"/>
      <c r="I833" s="834"/>
      <c r="J833" s="837"/>
      <c r="K833" s="812"/>
      <c r="L833" s="829" t="s">
        <v>515</v>
      </c>
      <c r="M833" s="831">
        <v>0.25</v>
      </c>
      <c r="N833" s="44" t="s">
        <v>49</v>
      </c>
      <c r="O833" s="90">
        <v>0</v>
      </c>
      <c r="P833" s="66">
        <v>0</v>
      </c>
      <c r="Q833" s="66">
        <v>1</v>
      </c>
      <c r="R833" s="67">
        <v>1</v>
      </c>
      <c r="S833" s="127">
        <f>SUM(O833:O833)*M833</f>
        <v>0</v>
      </c>
      <c r="T833" s="128">
        <f>SUM(P833:P833)*M833</f>
        <v>0</v>
      </c>
      <c r="U833" s="128">
        <f>SUM(Q833:Q833)*M833</f>
        <v>0.25</v>
      </c>
      <c r="V833" s="128">
        <f>SUM(R833:R833)*M833</f>
        <v>0.25</v>
      </c>
      <c r="W833" s="141">
        <f t="shared" si="561"/>
        <v>0.25</v>
      </c>
      <c r="X833" s="335"/>
      <c r="Y833" s="314"/>
      <c r="Z833" s="316"/>
      <c r="AA833" s="318"/>
      <c r="AB833" s="318"/>
      <c r="AC833" s="929"/>
      <c r="AD833" s="803"/>
      <c r="AE833" s="277" t="str">
        <f t="shared" ref="AE833" si="563">+IF(O834&gt;O833,"SUPERADA",IF(O834=O833,"EQUILIBRADA",IF(O834&lt;O833,"PARA MEJORAR")))</f>
        <v>EQUILIBRADA</v>
      </c>
      <c r="AF833" s="278"/>
      <c r="AG833" s="278"/>
      <c r="AH833" s="278"/>
      <c r="AI833" s="924"/>
      <c r="AJ833" s="42"/>
      <c r="AK833" s="247"/>
      <c r="AL833" s="247"/>
      <c r="AM833" s="247"/>
      <c r="AN833" s="247"/>
      <c r="AO833" s="43"/>
    </row>
    <row r="834" spans="1:41" ht="39.950000000000003" customHeight="1" thickBot="1" x14ac:dyDescent="0.25">
      <c r="A834" s="843"/>
      <c r="B834" s="939"/>
      <c r="C834" s="818"/>
      <c r="D834" s="821"/>
      <c r="E834" s="824"/>
      <c r="F834" s="827"/>
      <c r="G834" s="846"/>
      <c r="H834" s="849"/>
      <c r="I834" s="834"/>
      <c r="J834" s="837"/>
      <c r="K834" s="812"/>
      <c r="L834" s="840"/>
      <c r="M834" s="831"/>
      <c r="N834" s="147" t="s">
        <v>53</v>
      </c>
      <c r="O834" s="24">
        <v>0</v>
      </c>
      <c r="P834" s="25">
        <v>0</v>
      </c>
      <c r="Q834" s="25">
        <v>0</v>
      </c>
      <c r="R834" s="56">
        <v>0</v>
      </c>
      <c r="S834" s="124">
        <f>SUM(O834:O834)*M833</f>
        <v>0</v>
      </c>
      <c r="T834" s="125">
        <f>SUM(P834:P834)*M833</f>
        <v>0</v>
      </c>
      <c r="U834" s="125">
        <f>SUM(Q834:Q834)*M833</f>
        <v>0</v>
      </c>
      <c r="V834" s="125">
        <f>SUM(R834:R834)*M833</f>
        <v>0</v>
      </c>
      <c r="W834" s="140">
        <f t="shared" si="561"/>
        <v>0</v>
      </c>
      <c r="X834" s="335"/>
      <c r="Y834" s="314"/>
      <c r="Z834" s="316"/>
      <c r="AA834" s="318"/>
      <c r="AB834" s="318"/>
      <c r="AC834" s="929"/>
      <c r="AD834" s="803"/>
      <c r="AE834" s="279"/>
      <c r="AF834" s="278"/>
      <c r="AG834" s="278"/>
      <c r="AH834" s="278"/>
      <c r="AI834" s="924"/>
      <c r="AJ834" s="42"/>
      <c r="AK834" s="247"/>
      <c r="AL834" s="247"/>
      <c r="AM834" s="247"/>
      <c r="AN834" s="247"/>
      <c r="AO834" s="43"/>
    </row>
    <row r="835" spans="1:41" ht="39.950000000000003" customHeight="1" x14ac:dyDescent="0.2">
      <c r="A835" s="843"/>
      <c r="B835" s="939"/>
      <c r="C835" s="818"/>
      <c r="D835" s="821"/>
      <c r="E835" s="824"/>
      <c r="F835" s="827"/>
      <c r="G835" s="846"/>
      <c r="H835" s="849"/>
      <c r="I835" s="834"/>
      <c r="J835" s="837"/>
      <c r="K835" s="812"/>
      <c r="L835" s="829" t="s">
        <v>516</v>
      </c>
      <c r="M835" s="831">
        <v>0.25</v>
      </c>
      <c r="N835" s="44" t="s">
        <v>49</v>
      </c>
      <c r="O835" s="90">
        <v>0</v>
      </c>
      <c r="P835" s="66">
        <v>0</v>
      </c>
      <c r="Q835" s="66">
        <v>1</v>
      </c>
      <c r="R835" s="67">
        <v>1</v>
      </c>
      <c r="S835" s="127">
        <f>SUM(O835:O835)*M835</f>
        <v>0</v>
      </c>
      <c r="T835" s="128">
        <f>SUM(P835:P835)*M835</f>
        <v>0</v>
      </c>
      <c r="U835" s="128">
        <f>SUM(Q835:Q835)*M835</f>
        <v>0.25</v>
      </c>
      <c r="V835" s="128">
        <f>SUM(R835:R835)*M835</f>
        <v>0.25</v>
      </c>
      <c r="W835" s="141">
        <f t="shared" si="561"/>
        <v>0.25</v>
      </c>
      <c r="X835" s="335"/>
      <c r="Y835" s="314"/>
      <c r="Z835" s="316"/>
      <c r="AA835" s="318"/>
      <c r="AB835" s="318"/>
      <c r="AC835" s="929"/>
      <c r="AD835" s="803"/>
      <c r="AE835" s="277" t="str">
        <f t="shared" ref="AE835" si="564">+IF(O836&gt;O835,"SUPERADA",IF(O836=O835,"EQUILIBRADA",IF(O836&lt;O835,"PARA MEJORAR")))</f>
        <v>EQUILIBRADA</v>
      </c>
      <c r="AF835" s="278"/>
      <c r="AG835" s="278"/>
      <c r="AH835" s="278"/>
      <c r="AI835" s="924"/>
      <c r="AJ835" s="42"/>
      <c r="AK835" s="247"/>
      <c r="AL835" s="247"/>
      <c r="AM835" s="247"/>
      <c r="AN835" s="247"/>
      <c r="AO835" s="43"/>
    </row>
    <row r="836" spans="1:41" ht="39.950000000000003" customHeight="1" thickBot="1" x14ac:dyDescent="0.25">
      <c r="A836" s="843"/>
      <c r="B836" s="939"/>
      <c r="C836" s="818"/>
      <c r="D836" s="821"/>
      <c r="E836" s="824"/>
      <c r="F836" s="827"/>
      <c r="G836" s="846"/>
      <c r="H836" s="849"/>
      <c r="I836" s="834"/>
      <c r="J836" s="837"/>
      <c r="K836" s="812"/>
      <c r="L836" s="840"/>
      <c r="M836" s="831"/>
      <c r="N836" s="147" t="s">
        <v>53</v>
      </c>
      <c r="O836" s="24">
        <v>0</v>
      </c>
      <c r="P836" s="25">
        <v>0</v>
      </c>
      <c r="Q836" s="25">
        <v>0</v>
      </c>
      <c r="R836" s="56">
        <v>0</v>
      </c>
      <c r="S836" s="124">
        <f>SUM(O836:O836)*M835</f>
        <v>0</v>
      </c>
      <c r="T836" s="125">
        <f>SUM(P836:P836)*M835</f>
        <v>0</v>
      </c>
      <c r="U836" s="125">
        <f>SUM(Q836:Q836)*M835</f>
        <v>0</v>
      </c>
      <c r="V836" s="125">
        <f>SUM(R836:R836)*M835</f>
        <v>0</v>
      </c>
      <c r="W836" s="140">
        <f t="shared" si="561"/>
        <v>0</v>
      </c>
      <c r="X836" s="335"/>
      <c r="Y836" s="314"/>
      <c r="Z836" s="316"/>
      <c r="AA836" s="318"/>
      <c r="AB836" s="318"/>
      <c r="AC836" s="929"/>
      <c r="AD836" s="803"/>
      <c r="AE836" s="279"/>
      <c r="AF836" s="278"/>
      <c r="AG836" s="278"/>
      <c r="AH836" s="278"/>
      <c r="AI836" s="924"/>
      <c r="AJ836" s="42"/>
      <c r="AK836" s="247"/>
      <c r="AL836" s="247"/>
      <c r="AM836" s="247"/>
      <c r="AN836" s="247"/>
      <c r="AO836" s="43"/>
    </row>
    <row r="837" spans="1:41" ht="39.950000000000003" customHeight="1" x14ac:dyDescent="0.2">
      <c r="A837" s="843"/>
      <c r="B837" s="939"/>
      <c r="C837" s="818"/>
      <c r="D837" s="821"/>
      <c r="E837" s="824"/>
      <c r="F837" s="827"/>
      <c r="G837" s="846"/>
      <c r="H837" s="849"/>
      <c r="I837" s="834"/>
      <c r="J837" s="837"/>
      <c r="K837" s="812"/>
      <c r="L837" s="829" t="s">
        <v>934</v>
      </c>
      <c r="M837" s="831">
        <v>0.25</v>
      </c>
      <c r="N837" s="44" t="s">
        <v>49</v>
      </c>
      <c r="O837" s="90">
        <v>0</v>
      </c>
      <c r="P837" s="66">
        <v>0</v>
      </c>
      <c r="Q837" s="66">
        <v>0</v>
      </c>
      <c r="R837" s="67">
        <v>1</v>
      </c>
      <c r="S837" s="127">
        <f>SUM(O837:O837)*M837</f>
        <v>0</v>
      </c>
      <c r="T837" s="128">
        <f>SUM(P837:P837)*M837</f>
        <v>0</v>
      </c>
      <c r="U837" s="128">
        <f>SUM(Q837:Q837)*M837</f>
        <v>0</v>
      </c>
      <c r="V837" s="128">
        <f>SUM(R837:R837)*M837</f>
        <v>0.25</v>
      </c>
      <c r="W837" s="141">
        <f t="shared" si="561"/>
        <v>0.25</v>
      </c>
      <c r="X837" s="335"/>
      <c r="Y837" s="314"/>
      <c r="Z837" s="316"/>
      <c r="AA837" s="318"/>
      <c r="AB837" s="318"/>
      <c r="AC837" s="929"/>
      <c r="AD837" s="803"/>
      <c r="AE837" s="277" t="str">
        <f t="shared" ref="AE837" si="565">+IF(O838&gt;O837,"SUPERADA",IF(O838=O837,"EQUILIBRADA",IF(O838&lt;O837,"PARA MEJORAR")))</f>
        <v>EQUILIBRADA</v>
      </c>
      <c r="AF837" s="278"/>
      <c r="AG837" s="278"/>
      <c r="AH837" s="278"/>
      <c r="AI837" s="924"/>
      <c r="AJ837" s="42"/>
      <c r="AK837" s="247"/>
      <c r="AL837" s="247"/>
      <c r="AM837" s="247"/>
      <c r="AN837" s="247"/>
      <c r="AO837" s="43"/>
    </row>
    <row r="838" spans="1:41" ht="39.950000000000003" customHeight="1" thickBot="1" x14ac:dyDescent="0.25">
      <c r="A838" s="843"/>
      <c r="B838" s="939"/>
      <c r="C838" s="818"/>
      <c r="D838" s="821"/>
      <c r="E838" s="824"/>
      <c r="F838" s="827"/>
      <c r="G838" s="847"/>
      <c r="H838" s="850"/>
      <c r="I838" s="835"/>
      <c r="J838" s="838"/>
      <c r="K838" s="813"/>
      <c r="L838" s="830"/>
      <c r="M838" s="832"/>
      <c r="N838" s="154" t="s">
        <v>53</v>
      </c>
      <c r="O838" s="46">
        <v>0</v>
      </c>
      <c r="P838" s="47">
        <v>0</v>
      </c>
      <c r="Q838" s="47">
        <v>0</v>
      </c>
      <c r="R838" s="59">
        <v>0</v>
      </c>
      <c r="S838" s="158">
        <f>SUM(O838:O838)*M837</f>
        <v>0</v>
      </c>
      <c r="T838" s="159">
        <f>SUM(P838:P838)*M837</f>
        <v>0</v>
      </c>
      <c r="U838" s="159">
        <f>SUM(Q838:Q838)*M837</f>
        <v>0</v>
      </c>
      <c r="V838" s="159">
        <f>SUM(R838:R838)*M837</f>
        <v>0</v>
      </c>
      <c r="W838" s="209">
        <f t="shared" si="561"/>
        <v>0</v>
      </c>
      <c r="X838" s="380"/>
      <c r="Y838" s="381"/>
      <c r="Z838" s="801"/>
      <c r="AA838" s="319"/>
      <c r="AB838" s="319"/>
      <c r="AC838" s="929"/>
      <c r="AD838" s="804"/>
      <c r="AE838" s="279"/>
      <c r="AF838" s="279"/>
      <c r="AG838" s="279"/>
      <c r="AH838" s="278"/>
      <c r="AI838" s="924"/>
      <c r="AJ838" s="42"/>
      <c r="AK838" s="247"/>
      <c r="AL838" s="247"/>
      <c r="AM838" s="247"/>
      <c r="AN838" s="247"/>
      <c r="AO838" s="43"/>
    </row>
    <row r="839" spans="1:41" ht="39.950000000000003" customHeight="1" x14ac:dyDescent="0.2">
      <c r="A839" s="843"/>
      <c r="B839" s="939"/>
      <c r="C839" s="817"/>
      <c r="D839" s="820"/>
      <c r="E839" s="823"/>
      <c r="F839" s="826"/>
      <c r="G839" s="855" t="s">
        <v>944</v>
      </c>
      <c r="H839" s="848">
        <v>124</v>
      </c>
      <c r="I839" s="805" t="s">
        <v>220</v>
      </c>
      <c r="J839" s="808" t="s">
        <v>962</v>
      </c>
      <c r="K839" s="811">
        <v>0</v>
      </c>
      <c r="L839" s="814" t="s">
        <v>963</v>
      </c>
      <c r="M839" s="816">
        <v>0.6</v>
      </c>
      <c r="N839" s="14" t="s">
        <v>49</v>
      </c>
      <c r="O839" s="15">
        <v>0</v>
      </c>
      <c r="P839" s="16">
        <v>0</v>
      </c>
      <c r="Q839" s="16">
        <v>0.3</v>
      </c>
      <c r="R839" s="18">
        <v>1</v>
      </c>
      <c r="S839" s="144">
        <f>SUM(O839:O839)*M839</f>
        <v>0</v>
      </c>
      <c r="T839" s="145">
        <f>SUM(P839:P839)*M839</f>
        <v>0</v>
      </c>
      <c r="U839" s="145">
        <f>SUM(Q839:Q839)*M839</f>
        <v>0.18</v>
      </c>
      <c r="V839" s="145">
        <f>SUM(R839:R839)*M839</f>
        <v>0.6</v>
      </c>
      <c r="W839" s="146">
        <f t="shared" si="561"/>
        <v>0.6</v>
      </c>
      <c r="X839" s="334">
        <f>+S840+S842</f>
        <v>0</v>
      </c>
      <c r="Y839" s="313">
        <f>+T840+T842</f>
        <v>0</v>
      </c>
      <c r="Z839" s="315">
        <f>+U840+U842</f>
        <v>0</v>
      </c>
      <c r="AA839" s="317">
        <f>+V840+V842</f>
        <v>0</v>
      </c>
      <c r="AB839" s="317">
        <f>+W840+W842</f>
        <v>0</v>
      </c>
      <c r="AC839" s="929"/>
      <c r="AD839" s="802" t="s">
        <v>520</v>
      </c>
      <c r="AE839" s="277" t="str">
        <f t="shared" ref="AE839" si="566">+IF(O840&gt;O839,"SUPERADA",IF(O840=O839,"EQUILIBRADA",IF(O840&lt;O839,"PARA MEJORAR")))</f>
        <v>EQUILIBRADA</v>
      </c>
      <c r="AF839" s="277" t="str">
        <f>IF(COUNTIF(AE839:AE842,"PARA MEJORAR")&gt;=1,"PARA MEJORAR","BIEN")</f>
        <v>BIEN</v>
      </c>
      <c r="AG839" s="277" t="str">
        <f>IF(COUNTIF(AF839:AF842,"PARA MEJORAR")&gt;=1,"PARA MEJORAR","BIEN")</f>
        <v>BIEN</v>
      </c>
      <c r="AH839" s="278"/>
      <c r="AI839" s="924"/>
      <c r="AJ839" s="92"/>
      <c r="AK839" s="93"/>
      <c r="AL839" s="93"/>
      <c r="AM839" s="93"/>
      <c r="AN839" s="93"/>
      <c r="AO839" s="94"/>
    </row>
    <row r="840" spans="1:41" ht="39.950000000000003" customHeight="1" thickBot="1" x14ac:dyDescent="0.25">
      <c r="A840" s="843"/>
      <c r="B840" s="939"/>
      <c r="C840" s="818"/>
      <c r="D840" s="821"/>
      <c r="E840" s="824"/>
      <c r="F840" s="827"/>
      <c r="G840" s="856"/>
      <c r="H840" s="849"/>
      <c r="I840" s="806"/>
      <c r="J840" s="809"/>
      <c r="K840" s="812"/>
      <c r="L840" s="815"/>
      <c r="M840" s="799"/>
      <c r="N840" s="147" t="s">
        <v>53</v>
      </c>
      <c r="O840" s="24">
        <v>0</v>
      </c>
      <c r="P840" s="25">
        <v>0</v>
      </c>
      <c r="Q840" s="25">
        <v>0</v>
      </c>
      <c r="R840" s="56">
        <v>0</v>
      </c>
      <c r="S840" s="148">
        <f>SUM(O840:O840)*M839</f>
        <v>0</v>
      </c>
      <c r="T840" s="149">
        <f>SUM(P840:P840)*M839</f>
        <v>0</v>
      </c>
      <c r="U840" s="149">
        <f>SUM(Q840:Q840)*M839</f>
        <v>0</v>
      </c>
      <c r="V840" s="149">
        <f>SUM(R840:R840)*M839</f>
        <v>0</v>
      </c>
      <c r="W840" s="150">
        <f t="shared" si="561"/>
        <v>0</v>
      </c>
      <c r="X840" s="335"/>
      <c r="Y840" s="314"/>
      <c r="Z840" s="316"/>
      <c r="AA840" s="318"/>
      <c r="AB840" s="318"/>
      <c r="AC840" s="929"/>
      <c r="AD840" s="803"/>
      <c r="AE840" s="279"/>
      <c r="AF840" s="278"/>
      <c r="AG840" s="278"/>
      <c r="AH840" s="278"/>
      <c r="AI840" s="924"/>
      <c r="AJ840" s="42"/>
      <c r="AK840" s="247"/>
      <c r="AL840" s="247"/>
      <c r="AM840" s="247"/>
      <c r="AN840" s="247"/>
      <c r="AO840" s="43"/>
    </row>
    <row r="841" spans="1:41" ht="39.950000000000003" customHeight="1" x14ac:dyDescent="0.2">
      <c r="A841" s="843"/>
      <c r="B841" s="939"/>
      <c r="C841" s="818"/>
      <c r="D841" s="821"/>
      <c r="E841" s="824"/>
      <c r="F841" s="827"/>
      <c r="G841" s="856"/>
      <c r="H841" s="849"/>
      <c r="I841" s="806"/>
      <c r="J841" s="809"/>
      <c r="K841" s="812"/>
      <c r="L841" s="797" t="s">
        <v>943</v>
      </c>
      <c r="M841" s="799">
        <v>0.4</v>
      </c>
      <c r="N841" s="44" t="s">
        <v>49</v>
      </c>
      <c r="O841" s="90">
        <v>0</v>
      </c>
      <c r="P841" s="66">
        <v>0</v>
      </c>
      <c r="Q841" s="66">
        <v>0</v>
      </c>
      <c r="R841" s="67">
        <v>1</v>
      </c>
      <c r="S841" s="151">
        <f>SUM(O841:O841)*M841</f>
        <v>0</v>
      </c>
      <c r="T841" s="152">
        <f>SUM(P841:P841)*M841</f>
        <v>0</v>
      </c>
      <c r="U841" s="152">
        <f>SUM(Q841:Q841)*M841</f>
        <v>0</v>
      </c>
      <c r="V841" s="152">
        <f>SUM(R841:R841)*M841</f>
        <v>0.4</v>
      </c>
      <c r="W841" s="153">
        <f t="shared" si="561"/>
        <v>0.4</v>
      </c>
      <c r="X841" s="335"/>
      <c r="Y841" s="314"/>
      <c r="Z841" s="316"/>
      <c r="AA841" s="318"/>
      <c r="AB841" s="318"/>
      <c r="AC841" s="929"/>
      <c r="AD841" s="803"/>
      <c r="AE841" s="277" t="str">
        <f>+IF(O842&gt;O841,"SUPERADA",IF(O842=O841,"EQUILIBRADA",IF(O842&lt;O841,"PARA MEJORAR")))</f>
        <v>EQUILIBRADA</v>
      </c>
      <c r="AF841" s="278"/>
      <c r="AG841" s="278"/>
      <c r="AH841" s="278"/>
      <c r="AI841" s="924"/>
      <c r="AJ841" s="42"/>
      <c r="AK841" s="247"/>
      <c r="AL841" s="247"/>
      <c r="AM841" s="247"/>
      <c r="AN841" s="247"/>
      <c r="AO841" s="43"/>
    </row>
    <row r="842" spans="1:41" ht="39.950000000000003" customHeight="1" thickBot="1" x14ac:dyDescent="0.25">
      <c r="A842" s="844"/>
      <c r="B842" s="940"/>
      <c r="C842" s="819"/>
      <c r="D842" s="822"/>
      <c r="E842" s="825"/>
      <c r="F842" s="828"/>
      <c r="G842" s="857"/>
      <c r="H842" s="850"/>
      <c r="I842" s="807"/>
      <c r="J842" s="810"/>
      <c r="K842" s="813"/>
      <c r="L842" s="798"/>
      <c r="M842" s="800"/>
      <c r="N842" s="154" t="s">
        <v>53</v>
      </c>
      <c r="O842" s="46">
        <v>0</v>
      </c>
      <c r="P842" s="47">
        <v>0</v>
      </c>
      <c r="Q842" s="47">
        <v>0</v>
      </c>
      <c r="R842" s="59">
        <v>0</v>
      </c>
      <c r="S842" s="161">
        <f>SUM(O842:O842)*M841</f>
        <v>0</v>
      </c>
      <c r="T842" s="162">
        <f>SUM(P842:P842)*M841</f>
        <v>0</v>
      </c>
      <c r="U842" s="162">
        <f>SUM(Q842:Q842)*M841</f>
        <v>0</v>
      </c>
      <c r="V842" s="162">
        <f>SUM(R842:R842)*M841</f>
        <v>0</v>
      </c>
      <c r="W842" s="163">
        <f t="shared" si="561"/>
        <v>0</v>
      </c>
      <c r="X842" s="380"/>
      <c r="Y842" s="381"/>
      <c r="Z842" s="801"/>
      <c r="AA842" s="319"/>
      <c r="AB842" s="319"/>
      <c r="AC842" s="930"/>
      <c r="AD842" s="804"/>
      <c r="AE842" s="279"/>
      <c r="AF842" s="279"/>
      <c r="AG842" s="279"/>
      <c r="AH842" s="279"/>
      <c r="AI842" s="925"/>
      <c r="AJ842" s="181"/>
      <c r="AK842" s="182"/>
      <c r="AL842" s="182"/>
      <c r="AM842" s="182"/>
      <c r="AN842" s="182"/>
      <c r="AO842" s="183"/>
    </row>
    <row r="843" spans="1:41" ht="39.950000000000003" customHeight="1" thickBot="1" x14ac:dyDescent="0.3">
      <c r="D843" s="235"/>
      <c r="F843" s="235"/>
      <c r="G843" s="235"/>
      <c r="H843" s="235"/>
      <c r="I843" s="235"/>
      <c r="J843" s="235"/>
      <c r="K843" s="235"/>
      <c r="L843" s="235"/>
      <c r="M843" s="235"/>
      <c r="S843" s="263">
        <f>+(SUMIF($N$3:$N$842,"P",S$3:S$842)/123)</f>
        <v>0.17201219512195126</v>
      </c>
      <c r="T843" s="263">
        <f t="shared" ref="T843:U843" si="567">+(SUMIF($N$3:$N$842,"P",T$3:T$842)/123)</f>
        <v>0.38839430894308968</v>
      </c>
      <c r="U843" s="263">
        <f t="shared" si="567"/>
        <v>0.68081300813008216</v>
      </c>
      <c r="V843" s="263">
        <v>1</v>
      </c>
      <c r="W843" s="264">
        <f>MAX(S843:V843)</f>
        <v>1</v>
      </c>
    </row>
    <row r="844" spans="1:41" ht="39.950000000000003" customHeight="1" thickBot="1" x14ac:dyDescent="0.35">
      <c r="S844" s="265">
        <f>+(SUMIF($N$3:$N$842,"E",S$3:S$842)/123)</f>
        <v>0</v>
      </c>
      <c r="T844" s="265">
        <v>0</v>
      </c>
      <c r="U844" s="265">
        <v>0</v>
      </c>
      <c r="V844" s="265">
        <v>0</v>
      </c>
      <c r="W844" s="267">
        <f>MAX(S844:V844)</f>
        <v>0</v>
      </c>
    </row>
    <row r="845" spans="1:41" ht="39.950000000000003" customHeight="1" thickBot="1" x14ac:dyDescent="0.35">
      <c r="S845" s="266"/>
      <c r="T845" s="266"/>
      <c r="U845" s="266"/>
      <c r="V845" s="266"/>
      <c r="W845" s="266"/>
    </row>
    <row r="846" spans="1:41" ht="39.950000000000003" customHeight="1" thickBot="1" x14ac:dyDescent="0.35">
      <c r="S846" s="1385" t="s">
        <v>1001</v>
      </c>
      <c r="T846" s="1386"/>
      <c r="U846" s="1386"/>
      <c r="V846" s="1386"/>
      <c r="W846" s="1387"/>
    </row>
    <row r="847" spans="1:41" ht="39.950000000000003" customHeight="1" thickBot="1" x14ac:dyDescent="0.35">
      <c r="S847" s="256">
        <f>+S844/S843</f>
        <v>0</v>
      </c>
      <c r="T847" s="257">
        <f>+T844/T843</f>
        <v>0</v>
      </c>
      <c r="U847" s="258">
        <f>+U844/U843</f>
        <v>0</v>
      </c>
      <c r="V847" s="258">
        <f>+V844/V843</f>
        <v>0</v>
      </c>
      <c r="W847" s="259">
        <f>+W844/W843</f>
        <v>0</v>
      </c>
    </row>
    <row r="848" spans="1:41" ht="39.950000000000003" customHeight="1" thickBot="1" x14ac:dyDescent="0.35">
      <c r="S848" s="260" t="str">
        <f>+IF(S847&gt;0.95,"BIEN",IF(S847&gt;=0.85,"ACEPTABLE",IF(S847&lt;0.85,"PARA MEJORAR")))</f>
        <v>PARA MEJORAR</v>
      </c>
      <c r="T848" s="260" t="str">
        <f>+IF(T847&gt;0.95,"BIEN",IF(T847&gt;=0.85,"ACEPTABLE",IF(T847&lt;0.85,"PARA MEJORAR")))</f>
        <v>PARA MEJORAR</v>
      </c>
      <c r="U848" s="260" t="str">
        <f>+IF(U847&gt;0.95,"BIEN",IF(U847&gt;=0.85,"ACEPTABLE",IF(U847&lt;0.85,"PARA MEJORAR")))</f>
        <v>PARA MEJORAR</v>
      </c>
      <c r="V848" s="261" t="str">
        <f>+IF(V847&gt;0.95,"BIEN",IF(V847&gt;=0.85,"ACEPTABLE",IF(V847&lt;0.85,"PARA MEJORAR")))</f>
        <v>PARA MEJORAR</v>
      </c>
      <c r="W848" s="262" t="str">
        <f>+IF(W847&gt;0.95,"BIEN",IF(W847&gt;=0.85,"ACEPTABLE",IF(W847&lt;0.85,"PARA MEJORAR")))</f>
        <v>PARA MEJORAR</v>
      </c>
    </row>
  </sheetData>
  <autoFilter ref="A2:AO844" xr:uid="{000A63AC-0DC8-3D43-8BBC-DB4B9B156860}">
    <filterColumn colId="12" showButton="0"/>
    <filterColumn colId="35" showButton="0"/>
    <filterColumn colId="37" showButton="0"/>
    <filterColumn colId="39" showButton="0"/>
  </autoFilter>
  <mergeCells count="3175">
    <mergeCell ref="S846:W846"/>
    <mergeCell ref="AH165:AH226"/>
    <mergeCell ref="AH561:AH696"/>
    <mergeCell ref="AF555:AF556"/>
    <mergeCell ref="AG555:AG556"/>
    <mergeCell ref="AF459:AF472"/>
    <mergeCell ref="AF473:AF482"/>
    <mergeCell ref="AF447:AF454"/>
    <mergeCell ref="AF433:AF438"/>
    <mergeCell ref="AF391:AF398"/>
    <mergeCell ref="AG391:AG398"/>
    <mergeCell ref="AF379:AF382"/>
    <mergeCell ref="AG379:AG382"/>
    <mergeCell ref="AH227:AH382"/>
    <mergeCell ref="AI227:AI382"/>
    <mergeCell ref="AI165:AI226"/>
    <mergeCell ref="AF263:AF264"/>
    <mergeCell ref="AF257:AF260"/>
    <mergeCell ref="AF261:AF262"/>
    <mergeCell ref="AI561:AI696"/>
    <mergeCell ref="AB165:AB170"/>
    <mergeCell ref="AD165:AD170"/>
    <mergeCell ref="AA209:AA214"/>
    <mergeCell ref="AB209:AB214"/>
    <mergeCell ref="AD209:AD214"/>
    <mergeCell ref="Z223:Z226"/>
    <mergeCell ref="AA223:AA226"/>
    <mergeCell ref="AB223:AB226"/>
    <mergeCell ref="AD223:AD226"/>
    <mergeCell ref="AI383:AI458"/>
    <mergeCell ref="AH383:AH458"/>
    <mergeCell ref="Y403:Y408"/>
    <mergeCell ref="F51:F70"/>
    <mergeCell ref="D51:D70"/>
    <mergeCell ref="F71:F84"/>
    <mergeCell ref="D71:D84"/>
    <mergeCell ref="F165:F176"/>
    <mergeCell ref="E85:E102"/>
    <mergeCell ref="E103:E106"/>
    <mergeCell ref="E125:E130"/>
    <mergeCell ref="E165:E176"/>
    <mergeCell ref="I295:I298"/>
    <mergeCell ref="J295:J298"/>
    <mergeCell ref="K295:K298"/>
    <mergeCell ref="AG165:AG184"/>
    <mergeCell ref="AG185:AG192"/>
    <mergeCell ref="AG193:AG200"/>
    <mergeCell ref="AG201:AG208"/>
    <mergeCell ref="AG209:AG214"/>
    <mergeCell ref="AG215:AG222"/>
    <mergeCell ref="AG223:AG226"/>
    <mergeCell ref="AD295:AD298"/>
    <mergeCell ref="AE119:AE120"/>
    <mergeCell ref="AF119:AF124"/>
    <mergeCell ref="AG119:AG144"/>
    <mergeCell ref="AE121:AE122"/>
    <mergeCell ref="M111:M112"/>
    <mergeCell ref="X111:X118"/>
    <mergeCell ref="Y111:Y118"/>
    <mergeCell ref="Z111:Z118"/>
    <mergeCell ref="AA111:AA118"/>
    <mergeCell ref="AB111:AB118"/>
    <mergeCell ref="G111:G118"/>
    <mergeCell ref="H111:H118"/>
    <mergeCell ref="I111:I118"/>
    <mergeCell ref="J111:J118"/>
    <mergeCell ref="K111:K118"/>
    <mergeCell ref="L111:L112"/>
    <mergeCell ref="A111:A164"/>
    <mergeCell ref="B111:B164"/>
    <mergeCell ref="C111:C118"/>
    <mergeCell ref="D111:D118"/>
    <mergeCell ref="E111:E118"/>
    <mergeCell ref="F111:F118"/>
    <mergeCell ref="C119:C144"/>
    <mergeCell ref="D119:D144"/>
    <mergeCell ref="E119:E124"/>
    <mergeCell ref="F119:F124"/>
    <mergeCell ref="M119:M120"/>
    <mergeCell ref="X119:X124"/>
    <mergeCell ref="Y119:Y124"/>
    <mergeCell ref="M139:M140"/>
    <mergeCell ref="X139:X144"/>
    <mergeCell ref="Y139:Y144"/>
    <mergeCell ref="Z119:Z124"/>
    <mergeCell ref="AA119:AA124"/>
    <mergeCell ref="AB119:AB124"/>
    <mergeCell ref="M121:M122"/>
    <mergeCell ref="M123:M124"/>
    <mergeCell ref="G119:G124"/>
    <mergeCell ref="H119:H124"/>
    <mergeCell ref="I119:I124"/>
    <mergeCell ref="J119:J124"/>
    <mergeCell ref="K119:K124"/>
    <mergeCell ref="L119:L120"/>
    <mergeCell ref="L121:L122"/>
    <mergeCell ref="L123:L124"/>
    <mergeCell ref="AI111:AI164"/>
    <mergeCell ref="L113:L114"/>
    <mergeCell ref="M113:M114"/>
    <mergeCell ref="AE113:AE114"/>
    <mergeCell ref="L115:L116"/>
    <mergeCell ref="M115:M116"/>
    <mergeCell ref="AE115:AE116"/>
    <mergeCell ref="L117:L118"/>
    <mergeCell ref="M117:M118"/>
    <mergeCell ref="AE117:AE118"/>
    <mergeCell ref="AC111:AC164"/>
    <mergeCell ref="AD111:AD164"/>
    <mergeCell ref="AE111:AE112"/>
    <mergeCell ref="AF111:AF118"/>
    <mergeCell ref="AG111:AG118"/>
    <mergeCell ref="AH111:AH164"/>
    <mergeCell ref="AA131:AA138"/>
    <mergeCell ref="AB131:AB138"/>
    <mergeCell ref="AE131:AE132"/>
    <mergeCell ref="AF131:AF138"/>
    <mergeCell ref="L133:L134"/>
    <mergeCell ref="M133:M134"/>
    <mergeCell ref="E131:E144"/>
    <mergeCell ref="F131:F144"/>
    <mergeCell ref="G131:G138"/>
    <mergeCell ref="H131:H138"/>
    <mergeCell ref="I131:I138"/>
    <mergeCell ref="J131:J138"/>
    <mergeCell ref="Y125:Y130"/>
    <mergeCell ref="Z125:Z130"/>
    <mergeCell ref="AA125:AA130"/>
    <mergeCell ref="AB125:AB130"/>
    <mergeCell ref="L127:L128"/>
    <mergeCell ref="M127:M128"/>
    <mergeCell ref="L129:L130"/>
    <mergeCell ref="AE123:AE124"/>
    <mergeCell ref="F125:F130"/>
    <mergeCell ref="G125:G130"/>
    <mergeCell ref="H125:H130"/>
    <mergeCell ref="I125:I130"/>
    <mergeCell ref="J125:J130"/>
    <mergeCell ref="K125:K130"/>
    <mergeCell ref="L125:L126"/>
    <mergeCell ref="M125:M126"/>
    <mergeCell ref="X125:X130"/>
    <mergeCell ref="G139:G144"/>
    <mergeCell ref="H139:H144"/>
    <mergeCell ref="I139:I144"/>
    <mergeCell ref="J139:J144"/>
    <mergeCell ref="K139:K144"/>
    <mergeCell ref="L139:L140"/>
    <mergeCell ref="AE133:AE134"/>
    <mergeCell ref="L135:L136"/>
    <mergeCell ref="M135:M136"/>
    <mergeCell ref="AE135:AE136"/>
    <mergeCell ref="K131:K138"/>
    <mergeCell ref="L131:L132"/>
    <mergeCell ref="M131:M132"/>
    <mergeCell ref="X131:X138"/>
    <mergeCell ref="Y131:Y138"/>
    <mergeCell ref="Z131:Z138"/>
    <mergeCell ref="L137:L138"/>
    <mergeCell ref="M137:M138"/>
    <mergeCell ref="AF145:AF152"/>
    <mergeCell ref="AG145:AG152"/>
    <mergeCell ref="L147:L148"/>
    <mergeCell ref="M147:M148"/>
    <mergeCell ref="AE147:AE148"/>
    <mergeCell ref="L149:L150"/>
    <mergeCell ref="M149:M150"/>
    <mergeCell ref="AE149:AE150"/>
    <mergeCell ref="L145:L146"/>
    <mergeCell ref="M145:M146"/>
    <mergeCell ref="X145:X152"/>
    <mergeCell ref="Y145:Y152"/>
    <mergeCell ref="Z145:Z152"/>
    <mergeCell ref="AA145:AA152"/>
    <mergeCell ref="L151:L152"/>
    <mergeCell ref="M151:M152"/>
    <mergeCell ref="AE143:AE144"/>
    <mergeCell ref="Z139:Z144"/>
    <mergeCell ref="AA139:AA144"/>
    <mergeCell ref="AB139:AB144"/>
    <mergeCell ref="AE139:AE140"/>
    <mergeCell ref="AF139:AF144"/>
    <mergeCell ref="L141:L142"/>
    <mergeCell ref="M141:M142"/>
    <mergeCell ref="AE141:AE142"/>
    <mergeCell ref="L143:L144"/>
    <mergeCell ref="M143:M144"/>
    <mergeCell ref="L153:L154"/>
    <mergeCell ref="M153:M154"/>
    <mergeCell ref="X153:X160"/>
    <mergeCell ref="Y153:Y160"/>
    <mergeCell ref="Z153:Z160"/>
    <mergeCell ref="AA153:AA160"/>
    <mergeCell ref="L159:L160"/>
    <mergeCell ref="M159:M160"/>
    <mergeCell ref="AE151:AE152"/>
    <mergeCell ref="C153:C160"/>
    <mergeCell ref="D153:D160"/>
    <mergeCell ref="E153:E160"/>
    <mergeCell ref="F153:F160"/>
    <mergeCell ref="G153:G160"/>
    <mergeCell ref="H153:H160"/>
    <mergeCell ref="I153:I160"/>
    <mergeCell ref="J153:J160"/>
    <mergeCell ref="K153:K160"/>
    <mergeCell ref="AB145:AB152"/>
    <mergeCell ref="AE145:AE146"/>
    <mergeCell ref="C145:C152"/>
    <mergeCell ref="D145:D152"/>
    <mergeCell ref="E145:E152"/>
    <mergeCell ref="F145:F152"/>
    <mergeCell ref="G145:G152"/>
    <mergeCell ref="AE153:AE154"/>
    <mergeCell ref="AF153:AF160"/>
    <mergeCell ref="AG153:AG160"/>
    <mergeCell ref="L155:L156"/>
    <mergeCell ref="M155:M156"/>
    <mergeCell ref="AE155:AE156"/>
    <mergeCell ref="L157:L158"/>
    <mergeCell ref="M157:M158"/>
    <mergeCell ref="H145:H152"/>
    <mergeCell ref="I145:I152"/>
    <mergeCell ref="J145:J152"/>
    <mergeCell ref="K145:K152"/>
    <mergeCell ref="AB161:AB164"/>
    <mergeCell ref="AE161:AE162"/>
    <mergeCell ref="AF161:AF164"/>
    <mergeCell ref="AG161:AG164"/>
    <mergeCell ref="L163:L164"/>
    <mergeCell ref="M163:M164"/>
    <mergeCell ref="AE163:AE164"/>
    <mergeCell ref="L161:L162"/>
    <mergeCell ref="M161:M162"/>
    <mergeCell ref="X161:X164"/>
    <mergeCell ref="Y161:Y164"/>
    <mergeCell ref="Z161:Z164"/>
    <mergeCell ref="AA161:AA164"/>
    <mergeCell ref="AE159:AE160"/>
    <mergeCell ref="G165:G170"/>
    <mergeCell ref="H165:H170"/>
    <mergeCell ref="I165:I170"/>
    <mergeCell ref="J165:J170"/>
    <mergeCell ref="K165:K170"/>
    <mergeCell ref="L165:L166"/>
    <mergeCell ref="C161:C164"/>
    <mergeCell ref="D161:D164"/>
    <mergeCell ref="E161:E164"/>
    <mergeCell ref="F161:F164"/>
    <mergeCell ref="G161:G164"/>
    <mergeCell ref="H161:H164"/>
    <mergeCell ref="I161:I164"/>
    <mergeCell ref="J161:J164"/>
    <mergeCell ref="K161:K164"/>
    <mergeCell ref="AB153:AB160"/>
    <mergeCell ref="AD171:AD176"/>
    <mergeCell ref="L173:L174"/>
    <mergeCell ref="M173:M174"/>
    <mergeCell ref="L175:L176"/>
    <mergeCell ref="M175:M176"/>
    <mergeCell ref="I171:I176"/>
    <mergeCell ref="J171:J176"/>
    <mergeCell ref="K171:K176"/>
    <mergeCell ref="L171:L172"/>
    <mergeCell ref="M171:M172"/>
    <mergeCell ref="X171:X176"/>
    <mergeCell ref="G171:G176"/>
    <mergeCell ref="H171:H176"/>
    <mergeCell ref="D165:D184"/>
    <mergeCell ref="C165:C184"/>
    <mergeCell ref="AC165:AC226"/>
    <mergeCell ref="L167:L168"/>
    <mergeCell ref="M167:M168"/>
    <mergeCell ref="L169:L170"/>
    <mergeCell ref="M169:M170"/>
    <mergeCell ref="Y171:Y176"/>
    <mergeCell ref="Z171:Z176"/>
    <mergeCell ref="AA171:AA176"/>
    <mergeCell ref="AB171:AB176"/>
    <mergeCell ref="M165:M166"/>
    <mergeCell ref="X165:X170"/>
    <mergeCell ref="Y165:Y170"/>
    <mergeCell ref="Z165:Z170"/>
    <mergeCell ref="AA165:AA170"/>
    <mergeCell ref="AA201:AA208"/>
    <mergeCell ref="AB201:AB208"/>
    <mergeCell ref="AD201:AD208"/>
    <mergeCell ref="L203:L204"/>
    <mergeCell ref="M203:M204"/>
    <mergeCell ref="L205:L206"/>
    <mergeCell ref="Y185:Y192"/>
    <mergeCell ref="Z185:Z192"/>
    <mergeCell ref="AA185:AA192"/>
    <mergeCell ref="AB185:AB192"/>
    <mergeCell ref="AD185:AD192"/>
    <mergeCell ref="L187:L188"/>
    <mergeCell ref="M187:M188"/>
    <mergeCell ref="L189:L190"/>
    <mergeCell ref="M189:M190"/>
    <mergeCell ref="L191:L192"/>
    <mergeCell ref="L207:L208"/>
    <mergeCell ref="Z177:Z184"/>
    <mergeCell ref="I185:I192"/>
    <mergeCell ref="J185:J192"/>
    <mergeCell ref="K185:K192"/>
    <mergeCell ref="L185:L186"/>
    <mergeCell ref="M185:M186"/>
    <mergeCell ref="X185:X192"/>
    <mergeCell ref="M191:M192"/>
    <mergeCell ref="L199:L200"/>
    <mergeCell ref="M199:M200"/>
    <mergeCell ref="X193:X200"/>
    <mergeCell ref="Y193:Y200"/>
    <mergeCell ref="Z193:Z200"/>
    <mergeCell ref="AA193:AA200"/>
    <mergeCell ref="AB193:AB200"/>
    <mergeCell ref="AD193:AD200"/>
    <mergeCell ref="H193:H200"/>
    <mergeCell ref="I193:I200"/>
    <mergeCell ref="J193:J200"/>
    <mergeCell ref="K193:K200"/>
    <mergeCell ref="L193:L194"/>
    <mergeCell ref="M193:M194"/>
    <mergeCell ref="L195:L196"/>
    <mergeCell ref="M195:M196"/>
    <mergeCell ref="L197:L198"/>
    <mergeCell ref="M197:M198"/>
    <mergeCell ref="I201:I208"/>
    <mergeCell ref="J201:J208"/>
    <mergeCell ref="K201:K208"/>
    <mergeCell ref="L201:L202"/>
    <mergeCell ref="M201:M202"/>
    <mergeCell ref="X201:X208"/>
    <mergeCell ref="M207:M208"/>
    <mergeCell ref="C215:C222"/>
    <mergeCell ref="D215:D222"/>
    <mergeCell ref="E215:E222"/>
    <mergeCell ref="F215:F222"/>
    <mergeCell ref="G215:G222"/>
    <mergeCell ref="H215:H222"/>
    <mergeCell ref="Y209:Y214"/>
    <mergeCell ref="Z209:Z214"/>
    <mergeCell ref="Y215:Y222"/>
    <mergeCell ref="Z215:Z222"/>
    <mergeCell ref="C201:C208"/>
    <mergeCell ref="D201:D208"/>
    <mergeCell ref="E201:E208"/>
    <mergeCell ref="F201:F208"/>
    <mergeCell ref="G201:G208"/>
    <mergeCell ref="H201:H208"/>
    <mergeCell ref="Y201:Y208"/>
    <mergeCell ref="Z201:Z208"/>
    <mergeCell ref="L211:L212"/>
    <mergeCell ref="M211:M212"/>
    <mergeCell ref="L213:L214"/>
    <mergeCell ref="M213:M214"/>
    <mergeCell ref="I209:I214"/>
    <mergeCell ref="J209:J214"/>
    <mergeCell ref="K209:K214"/>
    <mergeCell ref="L209:L210"/>
    <mergeCell ref="M209:M210"/>
    <mergeCell ref="X209:X214"/>
    <mergeCell ref="C209:C214"/>
    <mergeCell ref="D209:D214"/>
    <mergeCell ref="E209:E214"/>
    <mergeCell ref="F209:F214"/>
    <mergeCell ref="G209:G214"/>
    <mergeCell ref="H209:H214"/>
    <mergeCell ref="AA215:AA222"/>
    <mergeCell ref="AB215:AB222"/>
    <mergeCell ref="AD215:AD222"/>
    <mergeCell ref="L217:L218"/>
    <mergeCell ref="M217:M218"/>
    <mergeCell ref="L219:L220"/>
    <mergeCell ref="M219:M220"/>
    <mergeCell ref="L221:L222"/>
    <mergeCell ref="I215:I222"/>
    <mergeCell ref="J215:J222"/>
    <mergeCell ref="K215:K222"/>
    <mergeCell ref="L215:L216"/>
    <mergeCell ref="M215:M216"/>
    <mergeCell ref="X215:X222"/>
    <mergeCell ref="M221:M222"/>
    <mergeCell ref="L225:L226"/>
    <mergeCell ref="M225:M226"/>
    <mergeCell ref="I223:I226"/>
    <mergeCell ref="J223:J226"/>
    <mergeCell ref="K223:K226"/>
    <mergeCell ref="L223:L224"/>
    <mergeCell ref="M223:M224"/>
    <mergeCell ref="X223:X226"/>
    <mergeCell ref="Y223:Y226"/>
    <mergeCell ref="A383:A458"/>
    <mergeCell ref="B383:B458"/>
    <mergeCell ref="C383:C398"/>
    <mergeCell ref="D383:D398"/>
    <mergeCell ref="E383:E398"/>
    <mergeCell ref="F383:F398"/>
    <mergeCell ref="E439:E454"/>
    <mergeCell ref="F439:F454"/>
    <mergeCell ref="C455:C458"/>
    <mergeCell ref="D455:D458"/>
    <mergeCell ref="A165:A226"/>
    <mergeCell ref="B165:B226"/>
    <mergeCell ref="G391:G398"/>
    <mergeCell ref="H391:H398"/>
    <mergeCell ref="I391:I398"/>
    <mergeCell ref="C185:C192"/>
    <mergeCell ref="D185:D192"/>
    <mergeCell ref="E185:E192"/>
    <mergeCell ref="F185:F192"/>
    <mergeCell ref="G185:G200"/>
    <mergeCell ref="H185:H192"/>
    <mergeCell ref="C193:C200"/>
    <mergeCell ref="D193:D200"/>
    <mergeCell ref="E193:E200"/>
    <mergeCell ref="F193:F200"/>
    <mergeCell ref="AF409:AF416"/>
    <mergeCell ref="AG409:AG454"/>
    <mergeCell ref="AF417:AF424"/>
    <mergeCell ref="AE431:AE432"/>
    <mergeCell ref="M383:M384"/>
    <mergeCell ref="X383:X390"/>
    <mergeCell ref="Y383:Y390"/>
    <mergeCell ref="Z383:Z390"/>
    <mergeCell ref="AA383:AA390"/>
    <mergeCell ref="AB383:AB390"/>
    <mergeCell ref="AB399:AB402"/>
    <mergeCell ref="AD399:AD446"/>
    <mergeCell ref="AE399:AE400"/>
    <mergeCell ref="AF399:AF402"/>
    <mergeCell ref="AG399:AG408"/>
    <mergeCell ref="L401:L402"/>
    <mergeCell ref="AE405:AE406"/>
    <mergeCell ref="AE407:AE408"/>
    <mergeCell ref="L387:L388"/>
    <mergeCell ref="M387:M388"/>
    <mergeCell ref="AE387:AE388"/>
    <mergeCell ref="L389:L390"/>
    <mergeCell ref="M389:M390"/>
    <mergeCell ref="AE389:AE390"/>
    <mergeCell ref="M391:M392"/>
    <mergeCell ref="AC383:AC458"/>
    <mergeCell ref="AD383:AD398"/>
    <mergeCell ref="AE383:AE384"/>
    <mergeCell ref="AF383:AF390"/>
    <mergeCell ref="AG383:AG390"/>
    <mergeCell ref="C223:C226"/>
    <mergeCell ref="D223:D226"/>
    <mergeCell ref="E223:E226"/>
    <mergeCell ref="F223:F226"/>
    <mergeCell ref="G223:G226"/>
    <mergeCell ref="H223:H226"/>
    <mergeCell ref="G383:G390"/>
    <mergeCell ref="H383:H390"/>
    <mergeCell ref="I383:I390"/>
    <mergeCell ref="J383:J390"/>
    <mergeCell ref="K383:K390"/>
    <mergeCell ref="L383:L384"/>
    <mergeCell ref="J391:J398"/>
    <mergeCell ref="K391:K398"/>
    <mergeCell ref="L391:L392"/>
    <mergeCell ref="AD447:AD454"/>
    <mergeCell ref="M397:M398"/>
    <mergeCell ref="X391:X398"/>
    <mergeCell ref="Y391:Y398"/>
    <mergeCell ref="Z391:Z398"/>
    <mergeCell ref="AA391:AA398"/>
    <mergeCell ref="AB391:AB398"/>
    <mergeCell ref="L393:L394"/>
    <mergeCell ref="M393:M394"/>
    <mergeCell ref="L395:L396"/>
    <mergeCell ref="M395:M396"/>
    <mergeCell ref="L397:L398"/>
    <mergeCell ref="M405:M406"/>
    <mergeCell ref="L407:L408"/>
    <mergeCell ref="M407:M408"/>
    <mergeCell ref="L385:L386"/>
    <mergeCell ref="M385:M386"/>
    <mergeCell ref="Z403:Z408"/>
    <mergeCell ref="AA403:AA408"/>
    <mergeCell ref="AB403:AB408"/>
    <mergeCell ref="AE403:AE404"/>
    <mergeCell ref="AF403:AF408"/>
    <mergeCell ref="G403:G408"/>
    <mergeCell ref="H403:H408"/>
    <mergeCell ref="I403:I408"/>
    <mergeCell ref="J403:J408"/>
    <mergeCell ref="K403:K408"/>
    <mergeCell ref="L403:L404"/>
    <mergeCell ref="L405:L406"/>
    <mergeCell ref="C399:C408"/>
    <mergeCell ref="D399:D408"/>
    <mergeCell ref="E399:E408"/>
    <mergeCell ref="F399:F408"/>
    <mergeCell ref="G399:G402"/>
    <mergeCell ref="H399:H402"/>
    <mergeCell ref="I399:I402"/>
    <mergeCell ref="J399:J402"/>
    <mergeCell ref="K399:K402"/>
    <mergeCell ref="M401:M402"/>
    <mergeCell ref="AE401:AE402"/>
    <mergeCell ref="M403:M404"/>
    <mergeCell ref="X403:X408"/>
    <mergeCell ref="L399:L400"/>
    <mergeCell ref="M399:M400"/>
    <mergeCell ref="X399:X402"/>
    <mergeCell ref="Y399:Y402"/>
    <mergeCell ref="Z399:Z402"/>
    <mergeCell ref="AA399:AA402"/>
    <mergeCell ref="AE411:AE412"/>
    <mergeCell ref="AE413:AE414"/>
    <mergeCell ref="H409:H416"/>
    <mergeCell ref="I409:I416"/>
    <mergeCell ref="J409:J416"/>
    <mergeCell ref="K409:K416"/>
    <mergeCell ref="L409:L410"/>
    <mergeCell ref="M409:M410"/>
    <mergeCell ref="L411:L412"/>
    <mergeCell ref="M411:M412"/>
    <mergeCell ref="L413:L414"/>
    <mergeCell ref="M413:M414"/>
    <mergeCell ref="C409:C454"/>
    <mergeCell ref="D409:D454"/>
    <mergeCell ref="E409:E424"/>
    <mergeCell ref="F409:F424"/>
    <mergeCell ref="G409:G416"/>
    <mergeCell ref="L415:L416"/>
    <mergeCell ref="M415:M416"/>
    <mergeCell ref="AE415:AE416"/>
    <mergeCell ref="G417:G424"/>
    <mergeCell ref="H417:H424"/>
    <mergeCell ref="L435:L436"/>
    <mergeCell ref="M435:M436"/>
    <mergeCell ref="L437:L438"/>
    <mergeCell ref="M437:M438"/>
    <mergeCell ref="G433:G438"/>
    <mergeCell ref="I433:I438"/>
    <mergeCell ref="J433:J438"/>
    <mergeCell ref="I417:I424"/>
    <mergeCell ref="J417:J424"/>
    <mergeCell ref="L417:L418"/>
    <mergeCell ref="M417:M418"/>
    <mergeCell ref="X409:X416"/>
    <mergeCell ref="Y409:Y416"/>
    <mergeCell ref="Z409:Z416"/>
    <mergeCell ref="AA409:AA416"/>
    <mergeCell ref="AB409:AB416"/>
    <mergeCell ref="Y425:Y432"/>
    <mergeCell ref="Z425:Z432"/>
    <mergeCell ref="AA425:AA432"/>
    <mergeCell ref="M431:M432"/>
    <mergeCell ref="L423:L424"/>
    <mergeCell ref="M423:M424"/>
    <mergeCell ref="AE423:AE424"/>
    <mergeCell ref="E425:E438"/>
    <mergeCell ref="F425:F438"/>
    <mergeCell ref="G425:G432"/>
    <mergeCell ref="H425:H432"/>
    <mergeCell ref="I425:I432"/>
    <mergeCell ref="J425:J432"/>
    <mergeCell ref="K425:K432"/>
    <mergeCell ref="L419:L420"/>
    <mergeCell ref="M419:M420"/>
    <mergeCell ref="AE419:AE420"/>
    <mergeCell ref="L421:L422"/>
    <mergeCell ref="M421:M422"/>
    <mergeCell ref="AE421:AE422"/>
    <mergeCell ref="X417:X424"/>
    <mergeCell ref="Y417:Y424"/>
    <mergeCell ref="Z417:Z424"/>
    <mergeCell ref="AA417:AA424"/>
    <mergeCell ref="AE409:AE410"/>
    <mergeCell ref="AE417:AE418"/>
    <mergeCell ref="AE425:AE426"/>
    <mergeCell ref="X433:X438"/>
    <mergeCell ref="Y433:Y438"/>
    <mergeCell ref="Z433:Z438"/>
    <mergeCell ref="AA433:AA438"/>
    <mergeCell ref="AB433:AB438"/>
    <mergeCell ref="K433:K438"/>
    <mergeCell ref="L433:L434"/>
    <mergeCell ref="M433:M434"/>
    <mergeCell ref="H433:H438"/>
    <mergeCell ref="AB425:AB432"/>
    <mergeCell ref="AE439:AE440"/>
    <mergeCell ref="AF439:AF446"/>
    <mergeCell ref="L441:L442"/>
    <mergeCell ref="M441:M442"/>
    <mergeCell ref="AE441:AE442"/>
    <mergeCell ref="L443:L444"/>
    <mergeCell ref="M443:M444"/>
    <mergeCell ref="AE443:AE444"/>
    <mergeCell ref="L445:L446"/>
    <mergeCell ref="M445:M446"/>
    <mergeCell ref="M439:M440"/>
    <mergeCell ref="X439:X446"/>
    <mergeCell ref="Y439:Y446"/>
    <mergeCell ref="Z439:Z446"/>
    <mergeCell ref="AA439:AA446"/>
    <mergeCell ref="AB439:AB446"/>
    <mergeCell ref="AF425:AF432"/>
    <mergeCell ref="L427:L428"/>
    <mergeCell ref="M427:M428"/>
    <mergeCell ref="K417:K424"/>
    <mergeCell ref="L429:L430"/>
    <mergeCell ref="M429:M430"/>
    <mergeCell ref="AE429:AE430"/>
    <mergeCell ref="L431:L432"/>
    <mergeCell ref="L425:L426"/>
    <mergeCell ref="M425:M426"/>
    <mergeCell ref="X425:X432"/>
    <mergeCell ref="G439:G446"/>
    <mergeCell ref="H439:H446"/>
    <mergeCell ref="I439:I446"/>
    <mergeCell ref="J439:J446"/>
    <mergeCell ref="K439:K446"/>
    <mergeCell ref="L439:L440"/>
    <mergeCell ref="Z447:Z454"/>
    <mergeCell ref="AA447:AA454"/>
    <mergeCell ref="AB447:AB454"/>
    <mergeCell ref="L449:L450"/>
    <mergeCell ref="M449:M450"/>
    <mergeCell ref="L451:L452"/>
    <mergeCell ref="M451:M452"/>
    <mergeCell ref="L453:L454"/>
    <mergeCell ref="M453:M454"/>
    <mergeCell ref="AE445:AE446"/>
    <mergeCell ref="G447:G454"/>
    <mergeCell ref="H447:H454"/>
    <mergeCell ref="I447:I454"/>
    <mergeCell ref="J447:J454"/>
    <mergeCell ref="K447:K454"/>
    <mergeCell ref="L447:L448"/>
    <mergeCell ref="M447:M448"/>
    <mergeCell ref="X447:X454"/>
    <mergeCell ref="AF455:AF458"/>
    <mergeCell ref="AG455:AG458"/>
    <mergeCell ref="AE457:AE458"/>
    <mergeCell ref="K455:K458"/>
    <mergeCell ref="L455:L456"/>
    <mergeCell ref="M455:M456"/>
    <mergeCell ref="X455:X458"/>
    <mergeCell ref="Y455:Y458"/>
    <mergeCell ref="Z455:Z458"/>
    <mergeCell ref="L457:L458"/>
    <mergeCell ref="M457:M458"/>
    <mergeCell ref="E455:E458"/>
    <mergeCell ref="F455:F458"/>
    <mergeCell ref="G455:G458"/>
    <mergeCell ref="H455:H458"/>
    <mergeCell ref="I455:I458"/>
    <mergeCell ref="J455:J458"/>
    <mergeCell ref="AF569:AF576"/>
    <mergeCell ref="AE581:AE582"/>
    <mergeCell ref="M561:M562"/>
    <mergeCell ref="X561:X564"/>
    <mergeCell ref="Y561:Y564"/>
    <mergeCell ref="Z561:Z564"/>
    <mergeCell ref="AA561:AA564"/>
    <mergeCell ref="AB561:AB564"/>
    <mergeCell ref="G561:G564"/>
    <mergeCell ref="H561:H564"/>
    <mergeCell ref="I561:I564"/>
    <mergeCell ref="J561:J564"/>
    <mergeCell ref="K561:K564"/>
    <mergeCell ref="L561:L562"/>
    <mergeCell ref="C561:C576"/>
    <mergeCell ref="D561:D576"/>
    <mergeCell ref="E561:E576"/>
    <mergeCell ref="F561:F576"/>
    <mergeCell ref="C581:C586"/>
    <mergeCell ref="D581:D586"/>
    <mergeCell ref="E581:E586"/>
    <mergeCell ref="F581:F586"/>
    <mergeCell ref="L567:L568"/>
    <mergeCell ref="M567:M568"/>
    <mergeCell ref="AE567:AE568"/>
    <mergeCell ref="G569:G576"/>
    <mergeCell ref="H569:H576"/>
    <mergeCell ref="I569:I576"/>
    <mergeCell ref="J569:J576"/>
    <mergeCell ref="K569:K576"/>
    <mergeCell ref="L569:L570"/>
    <mergeCell ref="M565:M566"/>
    <mergeCell ref="X565:X568"/>
    <mergeCell ref="Y565:Y568"/>
    <mergeCell ref="Z565:Z568"/>
    <mergeCell ref="AA565:AA568"/>
    <mergeCell ref="AB565:AB568"/>
    <mergeCell ref="L563:L564"/>
    <mergeCell ref="M563:M564"/>
    <mergeCell ref="AE563:AE564"/>
    <mergeCell ref="G565:G568"/>
    <mergeCell ref="H565:H568"/>
    <mergeCell ref="I565:I568"/>
    <mergeCell ref="J565:J568"/>
    <mergeCell ref="K565:K568"/>
    <mergeCell ref="L565:L566"/>
    <mergeCell ref="AC561:AC692"/>
    <mergeCell ref="AD561:AD604"/>
    <mergeCell ref="AE561:AE562"/>
    <mergeCell ref="Y577:Y580"/>
    <mergeCell ref="L579:L580"/>
    <mergeCell ref="M579:M580"/>
    <mergeCell ref="M569:M570"/>
    <mergeCell ref="L585:L586"/>
    <mergeCell ref="M585:M586"/>
    <mergeCell ref="AE585:AE586"/>
    <mergeCell ref="M581:M582"/>
    <mergeCell ref="X581:X586"/>
    <mergeCell ref="Y581:Y586"/>
    <mergeCell ref="Z581:Z586"/>
    <mergeCell ref="AA581:AA586"/>
    <mergeCell ref="AB581:AB586"/>
    <mergeCell ref="G581:G586"/>
    <mergeCell ref="H581:H586"/>
    <mergeCell ref="AF561:AF564"/>
    <mergeCell ref="AG561:AG576"/>
    <mergeCell ref="AF577:AF580"/>
    <mergeCell ref="AG577:AG580"/>
    <mergeCell ref="L575:L576"/>
    <mergeCell ref="M575:M576"/>
    <mergeCell ref="AE575:AE576"/>
    <mergeCell ref="AF581:AF586"/>
    <mergeCell ref="AG581:AG586"/>
    <mergeCell ref="L583:L584"/>
    <mergeCell ref="M583:M584"/>
    <mergeCell ref="AF565:AF568"/>
    <mergeCell ref="L571:L572"/>
    <mergeCell ref="M571:M572"/>
    <mergeCell ref="AE571:AE572"/>
    <mergeCell ref="L573:L574"/>
    <mergeCell ref="M573:M574"/>
    <mergeCell ref="AE573:AE574"/>
    <mergeCell ref="X569:X576"/>
    <mergeCell ref="Y569:Y576"/>
    <mergeCell ref="Z569:Z576"/>
    <mergeCell ref="AA569:AA576"/>
    <mergeCell ref="AB569:AB576"/>
    <mergeCell ref="AE569:AE570"/>
    <mergeCell ref="Z577:Z580"/>
    <mergeCell ref="AA577:AA580"/>
    <mergeCell ref="AB577:AB580"/>
    <mergeCell ref="AE577:AE578"/>
    <mergeCell ref="AE579:AE580"/>
    <mergeCell ref="L577:L578"/>
    <mergeCell ref="M577:M578"/>
    <mergeCell ref="X577:X580"/>
    <mergeCell ref="I581:I586"/>
    <mergeCell ref="J581:J586"/>
    <mergeCell ref="K581:K586"/>
    <mergeCell ref="L581:L582"/>
    <mergeCell ref="AG587:AG588"/>
    <mergeCell ref="C577:C580"/>
    <mergeCell ref="D577:D580"/>
    <mergeCell ref="E577:E580"/>
    <mergeCell ref="F577:F580"/>
    <mergeCell ref="G577:G580"/>
    <mergeCell ref="H577:H580"/>
    <mergeCell ref="I577:I580"/>
    <mergeCell ref="J577:J580"/>
    <mergeCell ref="K577:K580"/>
    <mergeCell ref="C589:C592"/>
    <mergeCell ref="D589:D592"/>
    <mergeCell ref="E589:E592"/>
    <mergeCell ref="F589:F592"/>
    <mergeCell ref="G589:G592"/>
    <mergeCell ref="H589:H592"/>
    <mergeCell ref="I589:I592"/>
    <mergeCell ref="J589:J592"/>
    <mergeCell ref="K589:K592"/>
    <mergeCell ref="Y587:Y588"/>
    <mergeCell ref="Z587:Z588"/>
    <mergeCell ref="AA587:AA588"/>
    <mergeCell ref="AB587:AB588"/>
    <mergeCell ref="AE587:AE588"/>
    <mergeCell ref="AF587:AF588"/>
    <mergeCell ref="I587:I588"/>
    <mergeCell ref="J587:J588"/>
    <mergeCell ref="K587:K588"/>
    <mergeCell ref="L587:L588"/>
    <mergeCell ref="M587:M588"/>
    <mergeCell ref="X587:X588"/>
    <mergeCell ref="C587:C588"/>
    <mergeCell ref="D587:D588"/>
    <mergeCell ref="E587:E588"/>
    <mergeCell ref="F587:F588"/>
    <mergeCell ref="G587:G588"/>
    <mergeCell ref="H587:H588"/>
    <mergeCell ref="C593:C600"/>
    <mergeCell ref="D593:D600"/>
    <mergeCell ref="E593:E600"/>
    <mergeCell ref="F593:F600"/>
    <mergeCell ref="G593:G600"/>
    <mergeCell ref="H593:H600"/>
    <mergeCell ref="AB589:AB592"/>
    <mergeCell ref="AE589:AE590"/>
    <mergeCell ref="I593:I600"/>
    <mergeCell ref="J593:J600"/>
    <mergeCell ref="K593:K600"/>
    <mergeCell ref="AF589:AF592"/>
    <mergeCell ref="AG589:AG592"/>
    <mergeCell ref="L591:L592"/>
    <mergeCell ref="M591:M592"/>
    <mergeCell ref="AE591:AE592"/>
    <mergeCell ref="L589:L590"/>
    <mergeCell ref="M589:M590"/>
    <mergeCell ref="X589:X592"/>
    <mergeCell ref="Y589:Y592"/>
    <mergeCell ref="Z589:Z592"/>
    <mergeCell ref="AA589:AA592"/>
    <mergeCell ref="AG593:AG600"/>
    <mergeCell ref="L595:L596"/>
    <mergeCell ref="M595:M596"/>
    <mergeCell ref="AE595:AE596"/>
    <mergeCell ref="L597:L598"/>
    <mergeCell ref="M597:M598"/>
    <mergeCell ref="AE597:AE598"/>
    <mergeCell ref="L599:L600"/>
    <mergeCell ref="M599:M600"/>
    <mergeCell ref="AE599:AE600"/>
    <mergeCell ref="Y593:Y600"/>
    <mergeCell ref="Z593:Z600"/>
    <mergeCell ref="AA593:AA600"/>
    <mergeCell ref="AB593:AB600"/>
    <mergeCell ref="AE593:AE594"/>
    <mergeCell ref="AF593:AF600"/>
    <mergeCell ref="L593:L594"/>
    <mergeCell ref="M593:M594"/>
    <mergeCell ref="X593:X600"/>
    <mergeCell ref="AG601:AG604"/>
    <mergeCell ref="L603:L604"/>
    <mergeCell ref="M603:M604"/>
    <mergeCell ref="AE603:AE604"/>
    <mergeCell ref="C605:C610"/>
    <mergeCell ref="D605:D610"/>
    <mergeCell ref="E605:E610"/>
    <mergeCell ref="F605:F610"/>
    <mergeCell ref="G605:G610"/>
    <mergeCell ref="H605:H610"/>
    <mergeCell ref="Y601:Y604"/>
    <mergeCell ref="Z601:Z604"/>
    <mergeCell ref="AA601:AA604"/>
    <mergeCell ref="AB601:AB604"/>
    <mergeCell ref="AE601:AE602"/>
    <mergeCell ref="AF601:AF604"/>
    <mergeCell ref="I601:I604"/>
    <mergeCell ref="J601:J604"/>
    <mergeCell ref="K601:K604"/>
    <mergeCell ref="L601:L602"/>
    <mergeCell ref="M601:M602"/>
    <mergeCell ref="X601:X604"/>
    <mergeCell ref="C601:C604"/>
    <mergeCell ref="D601:D604"/>
    <mergeCell ref="E601:E604"/>
    <mergeCell ref="F601:F604"/>
    <mergeCell ref="G601:G604"/>
    <mergeCell ref="H601:H604"/>
    <mergeCell ref="C611:C616"/>
    <mergeCell ref="D611:D616"/>
    <mergeCell ref="E611:E616"/>
    <mergeCell ref="F611:F616"/>
    <mergeCell ref="G611:G616"/>
    <mergeCell ref="H611:H616"/>
    <mergeCell ref="AF605:AF610"/>
    <mergeCell ref="AG605:AG610"/>
    <mergeCell ref="L607:L608"/>
    <mergeCell ref="M607:M608"/>
    <mergeCell ref="AE607:AE608"/>
    <mergeCell ref="L609:L610"/>
    <mergeCell ref="M609:M610"/>
    <mergeCell ref="AE609:AE610"/>
    <mergeCell ref="Y605:Y610"/>
    <mergeCell ref="Z605:Z610"/>
    <mergeCell ref="AA605:AA610"/>
    <mergeCell ref="AB605:AB610"/>
    <mergeCell ref="AD605:AD610"/>
    <mergeCell ref="AE605:AE606"/>
    <mergeCell ref="I605:I610"/>
    <mergeCell ref="J605:J610"/>
    <mergeCell ref="K605:K610"/>
    <mergeCell ref="L605:L606"/>
    <mergeCell ref="M605:M606"/>
    <mergeCell ref="X605:X610"/>
    <mergeCell ref="F617:F624"/>
    <mergeCell ref="G617:G624"/>
    <mergeCell ref="H617:H624"/>
    <mergeCell ref="AF611:AF616"/>
    <mergeCell ref="AG611:AG616"/>
    <mergeCell ref="L613:L614"/>
    <mergeCell ref="M613:M614"/>
    <mergeCell ref="AE613:AE614"/>
    <mergeCell ref="L615:L616"/>
    <mergeCell ref="M615:M616"/>
    <mergeCell ref="AE615:AE616"/>
    <mergeCell ref="Y611:Y616"/>
    <mergeCell ref="Z611:Z616"/>
    <mergeCell ref="AA611:AA616"/>
    <mergeCell ref="AB611:AB616"/>
    <mergeCell ref="AD611:AD616"/>
    <mergeCell ref="AE611:AE612"/>
    <mergeCell ref="I611:I616"/>
    <mergeCell ref="J611:J616"/>
    <mergeCell ref="K611:K616"/>
    <mergeCell ref="L611:L612"/>
    <mergeCell ref="M611:M612"/>
    <mergeCell ref="X611:X616"/>
    <mergeCell ref="C625:C632"/>
    <mergeCell ref="D625:D632"/>
    <mergeCell ref="E625:E632"/>
    <mergeCell ref="F625:F632"/>
    <mergeCell ref="G625:G632"/>
    <mergeCell ref="H625:H632"/>
    <mergeCell ref="AF617:AF624"/>
    <mergeCell ref="AG617:AG624"/>
    <mergeCell ref="L619:L620"/>
    <mergeCell ref="M619:M620"/>
    <mergeCell ref="AE619:AE620"/>
    <mergeCell ref="L621:L622"/>
    <mergeCell ref="M621:M622"/>
    <mergeCell ref="AE621:AE622"/>
    <mergeCell ref="L623:L624"/>
    <mergeCell ref="M623:M624"/>
    <mergeCell ref="Y617:Y624"/>
    <mergeCell ref="Z617:Z624"/>
    <mergeCell ref="AA617:AA624"/>
    <mergeCell ref="AB617:AB624"/>
    <mergeCell ref="AD617:AD624"/>
    <mergeCell ref="AE617:AE618"/>
    <mergeCell ref="AE623:AE624"/>
    <mergeCell ref="I617:I624"/>
    <mergeCell ref="J617:J624"/>
    <mergeCell ref="K617:K624"/>
    <mergeCell ref="L617:L618"/>
    <mergeCell ref="M617:M618"/>
    <mergeCell ref="X617:X624"/>
    <mergeCell ref="C617:C624"/>
    <mergeCell ref="D617:D624"/>
    <mergeCell ref="E617:E624"/>
    <mergeCell ref="C633:C640"/>
    <mergeCell ref="D633:D640"/>
    <mergeCell ref="E633:E640"/>
    <mergeCell ref="F633:F640"/>
    <mergeCell ref="G633:G640"/>
    <mergeCell ref="H633:H640"/>
    <mergeCell ref="AF625:AF632"/>
    <mergeCell ref="AG625:AG632"/>
    <mergeCell ref="L627:L628"/>
    <mergeCell ref="M627:M628"/>
    <mergeCell ref="AE627:AE628"/>
    <mergeCell ref="L629:L630"/>
    <mergeCell ref="M629:M630"/>
    <mergeCell ref="AE629:AE630"/>
    <mergeCell ref="L631:L632"/>
    <mergeCell ref="M631:M632"/>
    <mergeCell ref="Y625:Y632"/>
    <mergeCell ref="Z625:Z632"/>
    <mergeCell ref="AA625:AA632"/>
    <mergeCell ref="AB625:AB632"/>
    <mergeCell ref="AD625:AD658"/>
    <mergeCell ref="AE625:AE626"/>
    <mergeCell ref="AE631:AE632"/>
    <mergeCell ref="Y633:Y640"/>
    <mergeCell ref="Z633:Z640"/>
    <mergeCell ref="AA633:AA640"/>
    <mergeCell ref="I625:I632"/>
    <mergeCell ref="J625:J632"/>
    <mergeCell ref="K625:K632"/>
    <mergeCell ref="L625:L626"/>
    <mergeCell ref="M625:M626"/>
    <mergeCell ref="X625:X632"/>
    <mergeCell ref="AB633:AB640"/>
    <mergeCell ref="AE633:AE634"/>
    <mergeCell ref="AF633:AF640"/>
    <mergeCell ref="AG633:AG640"/>
    <mergeCell ref="L635:L636"/>
    <mergeCell ref="M635:M636"/>
    <mergeCell ref="AE635:AE636"/>
    <mergeCell ref="L637:L638"/>
    <mergeCell ref="M637:M638"/>
    <mergeCell ref="AE637:AE638"/>
    <mergeCell ref="I633:I640"/>
    <mergeCell ref="J633:J640"/>
    <mergeCell ref="K633:K640"/>
    <mergeCell ref="L633:L634"/>
    <mergeCell ref="M633:M634"/>
    <mergeCell ref="X633:X640"/>
    <mergeCell ref="L639:L640"/>
    <mergeCell ref="M639:M640"/>
    <mergeCell ref="C647:C654"/>
    <mergeCell ref="D647:D654"/>
    <mergeCell ref="E647:E654"/>
    <mergeCell ref="F647:F654"/>
    <mergeCell ref="G647:G654"/>
    <mergeCell ref="H647:H654"/>
    <mergeCell ref="AB641:AB646"/>
    <mergeCell ref="AE641:AE642"/>
    <mergeCell ref="AF641:AF646"/>
    <mergeCell ref="AG641:AG646"/>
    <mergeCell ref="L643:L644"/>
    <mergeCell ref="M643:M644"/>
    <mergeCell ref="AE643:AE644"/>
    <mergeCell ref="L645:L646"/>
    <mergeCell ref="M645:M646"/>
    <mergeCell ref="AE645:AE646"/>
    <mergeCell ref="L641:L642"/>
    <mergeCell ref="M641:M642"/>
    <mergeCell ref="X641:X646"/>
    <mergeCell ref="Y641:Y646"/>
    <mergeCell ref="Z641:Z646"/>
    <mergeCell ref="AA641:AA646"/>
    <mergeCell ref="C641:C646"/>
    <mergeCell ref="D641:D646"/>
    <mergeCell ref="E641:E646"/>
    <mergeCell ref="F641:F646"/>
    <mergeCell ref="G641:G646"/>
    <mergeCell ref="H641:H646"/>
    <mergeCell ref="I641:I646"/>
    <mergeCell ref="J641:J646"/>
    <mergeCell ref="K641:K646"/>
    <mergeCell ref="G655:G658"/>
    <mergeCell ref="H655:H658"/>
    <mergeCell ref="AG647:AG654"/>
    <mergeCell ref="L649:L650"/>
    <mergeCell ref="M649:M650"/>
    <mergeCell ref="AE649:AE650"/>
    <mergeCell ref="L651:L652"/>
    <mergeCell ref="M651:M652"/>
    <mergeCell ref="AE651:AE652"/>
    <mergeCell ref="L653:L654"/>
    <mergeCell ref="M653:M654"/>
    <mergeCell ref="AE653:AE654"/>
    <mergeCell ref="Y647:Y654"/>
    <mergeCell ref="Z647:Z654"/>
    <mergeCell ref="AA647:AA654"/>
    <mergeCell ref="AB647:AB654"/>
    <mergeCell ref="AE647:AE648"/>
    <mergeCell ref="AF647:AF654"/>
    <mergeCell ref="I647:I654"/>
    <mergeCell ref="J647:J654"/>
    <mergeCell ref="K647:K654"/>
    <mergeCell ref="L647:L648"/>
    <mergeCell ref="M647:M648"/>
    <mergeCell ref="X647:X654"/>
    <mergeCell ref="I659:I666"/>
    <mergeCell ref="J659:J666"/>
    <mergeCell ref="K659:K666"/>
    <mergeCell ref="L659:L660"/>
    <mergeCell ref="M659:M660"/>
    <mergeCell ref="X659:X666"/>
    <mergeCell ref="AG655:AG658"/>
    <mergeCell ref="L657:L658"/>
    <mergeCell ref="M657:M658"/>
    <mergeCell ref="AE657:AE658"/>
    <mergeCell ref="C659:C684"/>
    <mergeCell ref="D659:D684"/>
    <mergeCell ref="E659:E684"/>
    <mergeCell ref="F659:F684"/>
    <mergeCell ref="G659:G666"/>
    <mergeCell ref="H659:H666"/>
    <mergeCell ref="Y655:Y658"/>
    <mergeCell ref="Z655:Z658"/>
    <mergeCell ref="AA655:AA658"/>
    <mergeCell ref="AB655:AB658"/>
    <mergeCell ref="AE655:AE656"/>
    <mergeCell ref="AF655:AF658"/>
    <mergeCell ref="I655:I658"/>
    <mergeCell ref="J655:J658"/>
    <mergeCell ref="K655:K658"/>
    <mergeCell ref="L655:L656"/>
    <mergeCell ref="M655:M656"/>
    <mergeCell ref="X655:X658"/>
    <mergeCell ref="C655:C658"/>
    <mergeCell ref="D655:D658"/>
    <mergeCell ref="E655:E658"/>
    <mergeCell ref="F655:F658"/>
    <mergeCell ref="AF659:AF666"/>
    <mergeCell ref="AG659:AG684"/>
    <mergeCell ref="L661:L662"/>
    <mergeCell ref="M661:M662"/>
    <mergeCell ref="AE661:AE662"/>
    <mergeCell ref="L663:L664"/>
    <mergeCell ref="M663:M664"/>
    <mergeCell ref="AE663:AE664"/>
    <mergeCell ref="L665:L666"/>
    <mergeCell ref="M665:M666"/>
    <mergeCell ref="Y659:Y666"/>
    <mergeCell ref="Z659:Z666"/>
    <mergeCell ref="AA659:AA666"/>
    <mergeCell ref="AB659:AB666"/>
    <mergeCell ref="AD659:AD692"/>
    <mergeCell ref="AE659:AE660"/>
    <mergeCell ref="AE665:AE666"/>
    <mergeCell ref="AE667:AE668"/>
    <mergeCell ref="AE675:AE676"/>
    <mergeCell ref="AF667:AF674"/>
    <mergeCell ref="L669:L670"/>
    <mergeCell ref="M669:M670"/>
    <mergeCell ref="AE669:AE670"/>
    <mergeCell ref="L671:L672"/>
    <mergeCell ref="M671:M672"/>
    <mergeCell ref="AE671:AE672"/>
    <mergeCell ref="L673:L674"/>
    <mergeCell ref="M673:M674"/>
    <mergeCell ref="AE673:AE674"/>
    <mergeCell ref="M667:M668"/>
    <mergeCell ref="X667:X674"/>
    <mergeCell ref="Y667:Y674"/>
    <mergeCell ref="Z667:Z674"/>
    <mergeCell ref="AA667:AA674"/>
    <mergeCell ref="AB667:AB674"/>
    <mergeCell ref="G667:G674"/>
    <mergeCell ref="H667:H674"/>
    <mergeCell ref="I667:I674"/>
    <mergeCell ref="J667:J674"/>
    <mergeCell ref="K667:K674"/>
    <mergeCell ref="L667:L668"/>
    <mergeCell ref="G679:G684"/>
    <mergeCell ref="H679:H684"/>
    <mergeCell ref="I679:I684"/>
    <mergeCell ref="J679:J684"/>
    <mergeCell ref="K679:K684"/>
    <mergeCell ref="L679:L680"/>
    <mergeCell ref="M675:M676"/>
    <mergeCell ref="X675:X678"/>
    <mergeCell ref="Y675:Y678"/>
    <mergeCell ref="Z675:Z678"/>
    <mergeCell ref="AA675:AA678"/>
    <mergeCell ref="AB675:AB678"/>
    <mergeCell ref="G675:G678"/>
    <mergeCell ref="H675:H678"/>
    <mergeCell ref="I675:I678"/>
    <mergeCell ref="J675:J678"/>
    <mergeCell ref="K675:K678"/>
    <mergeCell ref="L675:L676"/>
    <mergeCell ref="AF679:AF684"/>
    <mergeCell ref="L681:L682"/>
    <mergeCell ref="M681:M682"/>
    <mergeCell ref="AE681:AE682"/>
    <mergeCell ref="L683:L684"/>
    <mergeCell ref="M683:M684"/>
    <mergeCell ref="AE683:AE684"/>
    <mergeCell ref="M679:M680"/>
    <mergeCell ref="X679:X684"/>
    <mergeCell ref="Y679:Y684"/>
    <mergeCell ref="Z679:Z684"/>
    <mergeCell ref="AA679:AA684"/>
    <mergeCell ref="AB679:AB684"/>
    <mergeCell ref="AF675:AF678"/>
    <mergeCell ref="L677:L678"/>
    <mergeCell ref="M677:M678"/>
    <mergeCell ref="AE677:AE678"/>
    <mergeCell ref="L691:L692"/>
    <mergeCell ref="M691:M692"/>
    <mergeCell ref="AE691:AE692"/>
    <mergeCell ref="Y685:Y692"/>
    <mergeCell ref="Z685:Z692"/>
    <mergeCell ref="AA685:AA692"/>
    <mergeCell ref="AB685:AB692"/>
    <mergeCell ref="AE685:AE686"/>
    <mergeCell ref="AF685:AF692"/>
    <mergeCell ref="I685:I692"/>
    <mergeCell ref="J685:J692"/>
    <mergeCell ref="K685:K692"/>
    <mergeCell ref="L685:L686"/>
    <mergeCell ref="M685:M686"/>
    <mergeCell ref="X685:X692"/>
    <mergeCell ref="C685:C692"/>
    <mergeCell ref="D685:D692"/>
    <mergeCell ref="E685:E692"/>
    <mergeCell ref="F685:F692"/>
    <mergeCell ref="G685:G692"/>
    <mergeCell ref="H685:H692"/>
    <mergeCell ref="G697:G706"/>
    <mergeCell ref="H697:H706"/>
    <mergeCell ref="I697:I706"/>
    <mergeCell ref="J697:J706"/>
    <mergeCell ref="K697:K706"/>
    <mergeCell ref="L697:L698"/>
    <mergeCell ref="L705:L706"/>
    <mergeCell ref="A697:A722"/>
    <mergeCell ref="B697:B842"/>
    <mergeCell ref="C697:C714"/>
    <mergeCell ref="D697:D714"/>
    <mergeCell ref="E697:E714"/>
    <mergeCell ref="F697:F714"/>
    <mergeCell ref="C715:C722"/>
    <mergeCell ref="D715:D722"/>
    <mergeCell ref="E715:E722"/>
    <mergeCell ref="F715:F722"/>
    <mergeCell ref="J737:J742"/>
    <mergeCell ref="G749:G758"/>
    <mergeCell ref="H749:H758"/>
    <mergeCell ref="I749:I758"/>
    <mergeCell ref="J749:J758"/>
    <mergeCell ref="K749:K758"/>
    <mergeCell ref="J765:J772"/>
    <mergeCell ref="K765:K772"/>
    <mergeCell ref="L765:L766"/>
    <mergeCell ref="G773:G780"/>
    <mergeCell ref="H773:H780"/>
    <mergeCell ref="I773:I780"/>
    <mergeCell ref="J773:J780"/>
    <mergeCell ref="K773:K780"/>
    <mergeCell ref="L773:L774"/>
    <mergeCell ref="AD723:AD728"/>
    <mergeCell ref="AE723:AE724"/>
    <mergeCell ref="G737:G742"/>
    <mergeCell ref="H737:H742"/>
    <mergeCell ref="I737:I742"/>
    <mergeCell ref="AI697:AI842"/>
    <mergeCell ref="L699:L700"/>
    <mergeCell ref="M699:M700"/>
    <mergeCell ref="AE699:AE700"/>
    <mergeCell ref="L701:L702"/>
    <mergeCell ref="M701:M702"/>
    <mergeCell ref="AE701:AE702"/>
    <mergeCell ref="L703:L704"/>
    <mergeCell ref="M703:M704"/>
    <mergeCell ref="AE703:AE704"/>
    <mergeCell ref="AC697:AC842"/>
    <mergeCell ref="AD697:AD722"/>
    <mergeCell ref="AE697:AE698"/>
    <mergeCell ref="AF697:AF706"/>
    <mergeCell ref="AG697:AG706"/>
    <mergeCell ref="AH697:AH842"/>
    <mergeCell ref="AE705:AE706"/>
    <mergeCell ref="AE707:AE708"/>
    <mergeCell ref="AF707:AF714"/>
    <mergeCell ref="AG707:AG714"/>
    <mergeCell ref="M697:M698"/>
    <mergeCell ref="X697:X706"/>
    <mergeCell ref="Y697:Y706"/>
    <mergeCell ref="Z697:Z706"/>
    <mergeCell ref="AA697:AA706"/>
    <mergeCell ref="AB697:AB706"/>
    <mergeCell ref="M705:M706"/>
    <mergeCell ref="M707:M708"/>
    <mergeCell ref="X707:X714"/>
    <mergeCell ref="Y707:Y714"/>
    <mergeCell ref="Z707:Z714"/>
    <mergeCell ref="AA707:AA714"/>
    <mergeCell ref="AB707:AB714"/>
    <mergeCell ref="M709:M710"/>
    <mergeCell ref="G707:G714"/>
    <mergeCell ref="H707:H714"/>
    <mergeCell ref="I707:I714"/>
    <mergeCell ref="J707:J714"/>
    <mergeCell ref="K707:K714"/>
    <mergeCell ref="L707:L708"/>
    <mergeCell ref="L709:L710"/>
    <mergeCell ref="A723:A764"/>
    <mergeCell ref="C723:C764"/>
    <mergeCell ref="D723:D764"/>
    <mergeCell ref="E723:E764"/>
    <mergeCell ref="F723:F764"/>
    <mergeCell ref="G723:G728"/>
    <mergeCell ref="H723:H728"/>
    <mergeCell ref="I723:I728"/>
    <mergeCell ref="J723:J728"/>
    <mergeCell ref="AA723:AA728"/>
    <mergeCell ref="AB723:AB728"/>
    <mergeCell ref="L711:L712"/>
    <mergeCell ref="M711:M712"/>
    <mergeCell ref="L713:L714"/>
    <mergeCell ref="M713:M714"/>
    <mergeCell ref="Z759:Z760"/>
    <mergeCell ref="AA759:AA760"/>
    <mergeCell ref="AB759:AB760"/>
    <mergeCell ref="AF715:AF722"/>
    <mergeCell ref="AG715:AG722"/>
    <mergeCell ref="L717:L718"/>
    <mergeCell ref="M717:M718"/>
    <mergeCell ref="AE717:AE718"/>
    <mergeCell ref="L719:L720"/>
    <mergeCell ref="M719:M720"/>
    <mergeCell ref="AE719:AE720"/>
    <mergeCell ref="L721:L722"/>
    <mergeCell ref="M715:M716"/>
    <mergeCell ref="X715:X722"/>
    <mergeCell ref="Y715:Y722"/>
    <mergeCell ref="Z715:Z722"/>
    <mergeCell ref="AA715:AA722"/>
    <mergeCell ref="AB715:AB722"/>
    <mergeCell ref="M721:M722"/>
    <mergeCell ref="G715:G722"/>
    <mergeCell ref="H715:H722"/>
    <mergeCell ref="I715:I722"/>
    <mergeCell ref="J715:J722"/>
    <mergeCell ref="K715:K722"/>
    <mergeCell ref="L715:L716"/>
    <mergeCell ref="AE715:AE716"/>
    <mergeCell ref="AF723:AF728"/>
    <mergeCell ref="AG723:AG764"/>
    <mergeCell ref="AE725:AE726"/>
    <mergeCell ref="AE727:AE728"/>
    <mergeCell ref="AD729:AD736"/>
    <mergeCell ref="AE729:AE730"/>
    <mergeCell ref="K723:K728"/>
    <mergeCell ref="L723:L724"/>
    <mergeCell ref="M723:M724"/>
    <mergeCell ref="X723:X728"/>
    <mergeCell ref="Y723:Y728"/>
    <mergeCell ref="Z723:Z728"/>
    <mergeCell ref="L725:L726"/>
    <mergeCell ref="M725:M726"/>
    <mergeCell ref="L727:L728"/>
    <mergeCell ref="M727:M728"/>
    <mergeCell ref="Z737:Z742"/>
    <mergeCell ref="AA737:AA742"/>
    <mergeCell ref="AB737:AB742"/>
    <mergeCell ref="K737:K742"/>
    <mergeCell ref="L737:L738"/>
    <mergeCell ref="AF729:AF736"/>
    <mergeCell ref="L731:L732"/>
    <mergeCell ref="M731:M732"/>
    <mergeCell ref="AE731:AE732"/>
    <mergeCell ref="L733:L734"/>
    <mergeCell ref="M733:M734"/>
    <mergeCell ref="AE733:AE734"/>
    <mergeCell ref="L735:L736"/>
    <mergeCell ref="M735:M736"/>
    <mergeCell ref="AE735:AE736"/>
    <mergeCell ref="M729:M730"/>
    <mergeCell ref="AF743:AF748"/>
    <mergeCell ref="L745:L746"/>
    <mergeCell ref="M745:M746"/>
    <mergeCell ref="AE745:AE746"/>
    <mergeCell ref="L747:L748"/>
    <mergeCell ref="M747:M748"/>
    <mergeCell ref="AE747:AE748"/>
    <mergeCell ref="X743:X748"/>
    <mergeCell ref="Y743:Y748"/>
    <mergeCell ref="Z743:Z748"/>
    <mergeCell ref="AA743:AA748"/>
    <mergeCell ref="AB743:AB748"/>
    <mergeCell ref="AE743:AE744"/>
    <mergeCell ref="G743:G748"/>
    <mergeCell ref="H743:H748"/>
    <mergeCell ref="I743:I748"/>
    <mergeCell ref="J743:J748"/>
    <mergeCell ref="K743:K748"/>
    <mergeCell ref="L743:L744"/>
    <mergeCell ref="AD737:AD748"/>
    <mergeCell ref="AE737:AE738"/>
    <mergeCell ref="AA749:AA758"/>
    <mergeCell ref="AB749:AB758"/>
    <mergeCell ref="L749:L750"/>
    <mergeCell ref="X729:X736"/>
    <mergeCell ref="Y729:Y736"/>
    <mergeCell ref="Z729:Z736"/>
    <mergeCell ref="AA729:AA736"/>
    <mergeCell ref="AB729:AB736"/>
    <mergeCell ref="G729:G736"/>
    <mergeCell ref="H729:H736"/>
    <mergeCell ref="I729:I736"/>
    <mergeCell ref="J729:J736"/>
    <mergeCell ref="K729:K736"/>
    <mergeCell ref="L729:L730"/>
    <mergeCell ref="AE755:AE756"/>
    <mergeCell ref="L757:L758"/>
    <mergeCell ref="M757:M758"/>
    <mergeCell ref="AE757:AE758"/>
    <mergeCell ref="G759:G760"/>
    <mergeCell ref="H759:H760"/>
    <mergeCell ref="I759:I760"/>
    <mergeCell ref="J759:J760"/>
    <mergeCell ref="K759:K760"/>
    <mergeCell ref="L759:L760"/>
    <mergeCell ref="AD749:AD758"/>
    <mergeCell ref="AE749:AE750"/>
    <mergeCell ref="AE751:AE752"/>
    <mergeCell ref="AF737:AF742"/>
    <mergeCell ref="L739:L740"/>
    <mergeCell ref="M739:M740"/>
    <mergeCell ref="AE739:AE740"/>
    <mergeCell ref="L741:L742"/>
    <mergeCell ref="M741:M742"/>
    <mergeCell ref="AE741:AE742"/>
    <mergeCell ref="M743:M744"/>
    <mergeCell ref="M737:M738"/>
    <mergeCell ref="X737:X742"/>
    <mergeCell ref="Y737:Y742"/>
    <mergeCell ref="AF749:AF758"/>
    <mergeCell ref="L751:L752"/>
    <mergeCell ref="M751:M752"/>
    <mergeCell ref="L753:L754"/>
    <mergeCell ref="M753:M754"/>
    <mergeCell ref="AE753:AE754"/>
    <mergeCell ref="L755:L756"/>
    <mergeCell ref="M755:M756"/>
    <mergeCell ref="M749:M750"/>
    <mergeCell ref="X749:X758"/>
    <mergeCell ref="Y749:Y758"/>
    <mergeCell ref="Z749:Z758"/>
    <mergeCell ref="AF761:AF764"/>
    <mergeCell ref="L763:L764"/>
    <mergeCell ref="M763:M764"/>
    <mergeCell ref="AE763:AE764"/>
    <mergeCell ref="A765:A798"/>
    <mergeCell ref="C765:C772"/>
    <mergeCell ref="D765:D772"/>
    <mergeCell ref="E765:E790"/>
    <mergeCell ref="F765:F790"/>
    <mergeCell ref="G765:G772"/>
    <mergeCell ref="X761:X764"/>
    <mergeCell ref="Y761:Y764"/>
    <mergeCell ref="Z761:Z764"/>
    <mergeCell ref="AA761:AA764"/>
    <mergeCell ref="AB761:AB764"/>
    <mergeCell ref="AE761:AE762"/>
    <mergeCell ref="AD759:AD764"/>
    <mergeCell ref="AE759:AE760"/>
    <mergeCell ref="AF759:AF760"/>
    <mergeCell ref="G761:G764"/>
    <mergeCell ref="H761:H764"/>
    <mergeCell ref="I761:I764"/>
    <mergeCell ref="J761:J764"/>
    <mergeCell ref="K761:K764"/>
    <mergeCell ref="L761:L762"/>
    <mergeCell ref="M761:M762"/>
    <mergeCell ref="M759:M760"/>
    <mergeCell ref="AE771:AE772"/>
    <mergeCell ref="C773:C780"/>
    <mergeCell ref="D773:D780"/>
    <mergeCell ref="X759:X760"/>
    <mergeCell ref="Y759:Y760"/>
    <mergeCell ref="AE765:AE766"/>
    <mergeCell ref="AF765:AF772"/>
    <mergeCell ref="AG765:AG772"/>
    <mergeCell ref="L767:L768"/>
    <mergeCell ref="M767:M768"/>
    <mergeCell ref="AE767:AE768"/>
    <mergeCell ref="L769:L770"/>
    <mergeCell ref="M769:M770"/>
    <mergeCell ref="AE769:AE770"/>
    <mergeCell ref="L771:L772"/>
    <mergeCell ref="X765:X772"/>
    <mergeCell ref="Y765:Y772"/>
    <mergeCell ref="Z765:Z772"/>
    <mergeCell ref="AA765:AA772"/>
    <mergeCell ref="AB765:AB772"/>
    <mergeCell ref="AD765:AD790"/>
    <mergeCell ref="X773:X780"/>
    <mergeCell ref="Y773:Y780"/>
    <mergeCell ref="Z773:Z780"/>
    <mergeCell ref="AA773:AA780"/>
    <mergeCell ref="M765:M766"/>
    <mergeCell ref="M771:M772"/>
    <mergeCell ref="AB781:AB790"/>
    <mergeCell ref="AE781:AE782"/>
    <mergeCell ref="AF781:AF790"/>
    <mergeCell ref="AG781:AG790"/>
    <mergeCell ref="L783:L784"/>
    <mergeCell ref="M783:M784"/>
    <mergeCell ref="AE783:AE784"/>
    <mergeCell ref="L785:L786"/>
    <mergeCell ref="M785:M786"/>
    <mergeCell ref="AE785:AE786"/>
    <mergeCell ref="AF791:AF794"/>
    <mergeCell ref="AG791:AG794"/>
    <mergeCell ref="L793:L794"/>
    <mergeCell ref="M793:M794"/>
    <mergeCell ref="AE793:AE794"/>
    <mergeCell ref="H765:H772"/>
    <mergeCell ref="I765:I772"/>
    <mergeCell ref="L779:L780"/>
    <mergeCell ref="M779:M780"/>
    <mergeCell ref="AE779:AE780"/>
    <mergeCell ref="C781:C790"/>
    <mergeCell ref="D781:D790"/>
    <mergeCell ref="G781:G790"/>
    <mergeCell ref="H781:H790"/>
    <mergeCell ref="I781:I790"/>
    <mergeCell ref="J781:J790"/>
    <mergeCell ref="K781:K790"/>
    <mergeCell ref="AB773:AB780"/>
    <mergeCell ref="AE773:AE774"/>
    <mergeCell ref="AF773:AF780"/>
    <mergeCell ref="AG773:AG780"/>
    <mergeCell ref="L775:L776"/>
    <mergeCell ref="M775:M776"/>
    <mergeCell ref="AE775:AE776"/>
    <mergeCell ref="L777:L778"/>
    <mergeCell ref="M777:M778"/>
    <mergeCell ref="AE777:AE778"/>
    <mergeCell ref="AE787:AE788"/>
    <mergeCell ref="L789:L790"/>
    <mergeCell ref="M789:M790"/>
    <mergeCell ref="AE789:AE790"/>
    <mergeCell ref="M773:M774"/>
    <mergeCell ref="L781:L782"/>
    <mergeCell ref="M781:M782"/>
    <mergeCell ref="X781:X790"/>
    <mergeCell ref="Y781:Y790"/>
    <mergeCell ref="Z781:Z790"/>
    <mergeCell ref="AA781:AA790"/>
    <mergeCell ref="L787:L788"/>
    <mergeCell ref="M787:M788"/>
    <mergeCell ref="C795:C798"/>
    <mergeCell ref="D795:D798"/>
    <mergeCell ref="E795:E798"/>
    <mergeCell ref="F795:F798"/>
    <mergeCell ref="G795:G798"/>
    <mergeCell ref="Y791:Y794"/>
    <mergeCell ref="Z791:Z794"/>
    <mergeCell ref="AA791:AA794"/>
    <mergeCell ref="AB791:AB794"/>
    <mergeCell ref="AD791:AD794"/>
    <mergeCell ref="AE791:AE792"/>
    <mergeCell ref="I791:I794"/>
    <mergeCell ref="J791:J794"/>
    <mergeCell ref="K791:K794"/>
    <mergeCell ref="L791:L792"/>
    <mergeCell ref="M791:M792"/>
    <mergeCell ref="X791:X794"/>
    <mergeCell ref="AE795:AE796"/>
    <mergeCell ref="C791:C794"/>
    <mergeCell ref="D791:D794"/>
    <mergeCell ref="E791:E794"/>
    <mergeCell ref="F791:F794"/>
    <mergeCell ref="G791:G794"/>
    <mergeCell ref="H791:H794"/>
    <mergeCell ref="AF795:AF798"/>
    <mergeCell ref="AG795:AG798"/>
    <mergeCell ref="L797:L798"/>
    <mergeCell ref="M797:M798"/>
    <mergeCell ref="AE797:AE798"/>
    <mergeCell ref="X795:X798"/>
    <mergeCell ref="Y795:Y798"/>
    <mergeCell ref="Z795:Z798"/>
    <mergeCell ref="AA795:AA798"/>
    <mergeCell ref="AB795:AB798"/>
    <mergeCell ref="AD795:AD798"/>
    <mergeCell ref="H795:H798"/>
    <mergeCell ref="I795:I798"/>
    <mergeCell ref="J795:J798"/>
    <mergeCell ref="K795:K798"/>
    <mergeCell ref="L795:L796"/>
    <mergeCell ref="M795:M796"/>
    <mergeCell ref="AF799:AF802"/>
    <mergeCell ref="AG799:AG802"/>
    <mergeCell ref="L801:L802"/>
    <mergeCell ref="M801:M802"/>
    <mergeCell ref="AE801:AE802"/>
    <mergeCell ref="A803:A818"/>
    <mergeCell ref="C803:C808"/>
    <mergeCell ref="D803:D808"/>
    <mergeCell ref="E803:E808"/>
    <mergeCell ref="F803:F808"/>
    <mergeCell ref="Y799:Y802"/>
    <mergeCell ref="Z799:Z802"/>
    <mergeCell ref="AA799:AA802"/>
    <mergeCell ref="AB799:AB802"/>
    <mergeCell ref="AD799:AD802"/>
    <mergeCell ref="AE799:AE800"/>
    <mergeCell ref="I799:I802"/>
    <mergeCell ref="J799:J802"/>
    <mergeCell ref="K799:K802"/>
    <mergeCell ref="L799:L800"/>
    <mergeCell ref="M799:M800"/>
    <mergeCell ref="X799:X802"/>
    <mergeCell ref="C799:C802"/>
    <mergeCell ref="D799:D802"/>
    <mergeCell ref="E799:E802"/>
    <mergeCell ref="F799:F802"/>
    <mergeCell ref="G799:G802"/>
    <mergeCell ref="H799:H802"/>
    <mergeCell ref="AD803:AD808"/>
    <mergeCell ref="AE803:AE804"/>
    <mergeCell ref="AF803:AF808"/>
    <mergeCell ref="AG803:AG808"/>
    <mergeCell ref="L805:L806"/>
    <mergeCell ref="M805:M806"/>
    <mergeCell ref="AE805:AE806"/>
    <mergeCell ref="L807:L808"/>
    <mergeCell ref="M807:M808"/>
    <mergeCell ref="AE807:AE808"/>
    <mergeCell ref="M803:M804"/>
    <mergeCell ref="X803:X808"/>
    <mergeCell ref="Y803:Y808"/>
    <mergeCell ref="Z803:Z808"/>
    <mergeCell ref="AA803:AA808"/>
    <mergeCell ref="AB803:AB808"/>
    <mergeCell ref="G803:G808"/>
    <mergeCell ref="H803:H808"/>
    <mergeCell ref="I803:I808"/>
    <mergeCell ref="J803:J808"/>
    <mergeCell ref="K803:K808"/>
    <mergeCell ref="L803:L804"/>
    <mergeCell ref="L817:L818"/>
    <mergeCell ref="M817:M818"/>
    <mergeCell ref="C809:C824"/>
    <mergeCell ref="D809:D824"/>
    <mergeCell ref="E809:E824"/>
    <mergeCell ref="F809:F824"/>
    <mergeCell ref="G809:G818"/>
    <mergeCell ref="H809:H818"/>
    <mergeCell ref="G819:G822"/>
    <mergeCell ref="H819:H822"/>
    <mergeCell ref="G823:G824"/>
    <mergeCell ref="H823:H824"/>
    <mergeCell ref="I819:I822"/>
    <mergeCell ref="J819:J822"/>
    <mergeCell ref="K819:K822"/>
    <mergeCell ref="M819:M820"/>
    <mergeCell ref="X819:X822"/>
    <mergeCell ref="AF809:AF818"/>
    <mergeCell ref="AG809:AG818"/>
    <mergeCell ref="L811:L812"/>
    <mergeCell ref="M811:M812"/>
    <mergeCell ref="AE811:AE812"/>
    <mergeCell ref="L813:L814"/>
    <mergeCell ref="M813:M814"/>
    <mergeCell ref="AE813:AE814"/>
    <mergeCell ref="L815:L816"/>
    <mergeCell ref="M815:M816"/>
    <mergeCell ref="Y809:Y818"/>
    <mergeCell ref="Z809:Z818"/>
    <mergeCell ref="AA809:AA818"/>
    <mergeCell ref="AB809:AB818"/>
    <mergeCell ref="AD809:AD830"/>
    <mergeCell ref="AE809:AE810"/>
    <mergeCell ref="AE815:AE816"/>
    <mergeCell ref="AE817:AE818"/>
    <mergeCell ref="Y819:Y822"/>
    <mergeCell ref="Z819:Z822"/>
    <mergeCell ref="L823:L824"/>
    <mergeCell ref="M823:M824"/>
    <mergeCell ref="X823:X824"/>
    <mergeCell ref="AA819:AA822"/>
    <mergeCell ref="AB819:AB822"/>
    <mergeCell ref="AE819:AE820"/>
    <mergeCell ref="AF819:AF822"/>
    <mergeCell ref="AG819:AG822"/>
    <mergeCell ref="L821:L822"/>
    <mergeCell ref="M821:M822"/>
    <mergeCell ref="AE821:AE822"/>
    <mergeCell ref="L819:L820"/>
    <mergeCell ref="AF825:AF828"/>
    <mergeCell ref="AG825:AG828"/>
    <mergeCell ref="L827:L828"/>
    <mergeCell ref="M827:M828"/>
    <mergeCell ref="AE827:AE828"/>
    <mergeCell ref="L825:L826"/>
    <mergeCell ref="M825:M826"/>
    <mergeCell ref="X825:X828"/>
    <mergeCell ref="Y825:Y828"/>
    <mergeCell ref="Z825:Z828"/>
    <mergeCell ref="AA825:AA828"/>
    <mergeCell ref="AG823:AG824"/>
    <mergeCell ref="C825:C830"/>
    <mergeCell ref="D825:D830"/>
    <mergeCell ref="E825:E830"/>
    <mergeCell ref="F825:F830"/>
    <mergeCell ref="G825:G828"/>
    <mergeCell ref="H825:H828"/>
    <mergeCell ref="I825:I828"/>
    <mergeCell ref="J825:J828"/>
    <mergeCell ref="K825:K828"/>
    <mergeCell ref="Y823:Y824"/>
    <mergeCell ref="Z823:Z824"/>
    <mergeCell ref="AA823:AA824"/>
    <mergeCell ref="AB823:AB824"/>
    <mergeCell ref="AE823:AE824"/>
    <mergeCell ref="AF823:AF824"/>
    <mergeCell ref="I823:I824"/>
    <mergeCell ref="J823:J824"/>
    <mergeCell ref="K823:K824"/>
    <mergeCell ref="AF829:AF830"/>
    <mergeCell ref="AG829:AG830"/>
    <mergeCell ref="A831:A842"/>
    <mergeCell ref="C831:C838"/>
    <mergeCell ref="D831:D838"/>
    <mergeCell ref="E831:E838"/>
    <mergeCell ref="F831:F838"/>
    <mergeCell ref="G831:G838"/>
    <mergeCell ref="H831:H838"/>
    <mergeCell ref="M829:M830"/>
    <mergeCell ref="X829:X830"/>
    <mergeCell ref="Y829:Y830"/>
    <mergeCell ref="Z829:Z830"/>
    <mergeCell ref="AA829:AA830"/>
    <mergeCell ref="AB829:AB830"/>
    <mergeCell ref="G829:G830"/>
    <mergeCell ref="H829:H830"/>
    <mergeCell ref="I829:I830"/>
    <mergeCell ref="J829:J830"/>
    <mergeCell ref="K829:K830"/>
    <mergeCell ref="L829:L830"/>
    <mergeCell ref="G839:G842"/>
    <mergeCell ref="H839:H842"/>
    <mergeCell ref="AF831:AF838"/>
    <mergeCell ref="AG831:AG838"/>
    <mergeCell ref="L833:L834"/>
    <mergeCell ref="M833:M834"/>
    <mergeCell ref="AE833:AE834"/>
    <mergeCell ref="L835:L836"/>
    <mergeCell ref="M835:M836"/>
    <mergeCell ref="AE835:AE836"/>
    <mergeCell ref="J227:J238"/>
    <mergeCell ref="L227:L228"/>
    <mergeCell ref="L229:L230"/>
    <mergeCell ref="L231:L232"/>
    <mergeCell ref="L251:L252"/>
    <mergeCell ref="L271:L272"/>
    <mergeCell ref="X271:X276"/>
    <mergeCell ref="Y271:Y276"/>
    <mergeCell ref="M273:M274"/>
    <mergeCell ref="M275:M276"/>
    <mergeCell ref="I293:I294"/>
    <mergeCell ref="K293:K294"/>
    <mergeCell ref="L293:L294"/>
    <mergeCell ref="J293:J294"/>
    <mergeCell ref="L291:L292"/>
    <mergeCell ref="X293:X294"/>
    <mergeCell ref="X289:X292"/>
    <mergeCell ref="C839:C842"/>
    <mergeCell ref="D839:D842"/>
    <mergeCell ref="E839:E842"/>
    <mergeCell ref="F839:F842"/>
    <mergeCell ref="H253:H256"/>
    <mergeCell ref="I253:I256"/>
    <mergeCell ref="J253:J256"/>
    <mergeCell ref="L253:L254"/>
    <mergeCell ref="L837:L838"/>
    <mergeCell ref="M837:M838"/>
    <mergeCell ref="Y831:Y838"/>
    <mergeCell ref="Z831:Z838"/>
    <mergeCell ref="AA831:AA838"/>
    <mergeCell ref="AB831:AB838"/>
    <mergeCell ref="AD831:AD838"/>
    <mergeCell ref="AE831:AE832"/>
    <mergeCell ref="AE837:AE838"/>
    <mergeCell ref="I831:I838"/>
    <mergeCell ref="J831:J838"/>
    <mergeCell ref="K831:K838"/>
    <mergeCell ref="L831:L832"/>
    <mergeCell ref="M831:M832"/>
    <mergeCell ref="X831:X838"/>
    <mergeCell ref="AE829:AE830"/>
    <mergeCell ref="AB825:AB828"/>
    <mergeCell ref="AE825:AE826"/>
    <mergeCell ref="I809:I818"/>
    <mergeCell ref="J809:J818"/>
    <mergeCell ref="K809:K818"/>
    <mergeCell ref="L809:L810"/>
    <mergeCell ref="M809:M810"/>
    <mergeCell ref="X809:X818"/>
    <mergeCell ref="G227:G238"/>
    <mergeCell ref="H227:H238"/>
    <mergeCell ref="I227:I238"/>
    <mergeCell ref="K177:K184"/>
    <mergeCell ref="K239:K252"/>
    <mergeCell ref="M239:M240"/>
    <mergeCell ref="K253:K256"/>
    <mergeCell ref="M205:M206"/>
    <mergeCell ref="A227:A378"/>
    <mergeCell ref="C227:C252"/>
    <mergeCell ref="D227:D252"/>
    <mergeCell ref="E227:E252"/>
    <mergeCell ref="C257:C270"/>
    <mergeCell ref="D257:D270"/>
    <mergeCell ref="E257:E270"/>
    <mergeCell ref="AF839:AF842"/>
    <mergeCell ref="AG839:AG842"/>
    <mergeCell ref="L841:L842"/>
    <mergeCell ref="M841:M842"/>
    <mergeCell ref="AE841:AE842"/>
    <mergeCell ref="Y839:Y842"/>
    <mergeCell ref="Z839:Z842"/>
    <mergeCell ref="AA839:AA842"/>
    <mergeCell ref="AB839:AB842"/>
    <mergeCell ref="AD839:AD842"/>
    <mergeCell ref="AE839:AE840"/>
    <mergeCell ref="I839:I842"/>
    <mergeCell ref="J839:J842"/>
    <mergeCell ref="K839:K842"/>
    <mergeCell ref="L839:L840"/>
    <mergeCell ref="M839:M840"/>
    <mergeCell ref="X839:X842"/>
    <mergeCell ref="G257:G260"/>
    <mergeCell ref="H257:H260"/>
    <mergeCell ref="J259:J260"/>
    <mergeCell ref="J177:J184"/>
    <mergeCell ref="L255:L256"/>
    <mergeCell ref="F227:F252"/>
    <mergeCell ref="K227:K238"/>
    <mergeCell ref="M227:M228"/>
    <mergeCell ref="C253:C256"/>
    <mergeCell ref="D253:D256"/>
    <mergeCell ref="E253:E256"/>
    <mergeCell ref="F253:F256"/>
    <mergeCell ref="G253:G256"/>
    <mergeCell ref="L247:L248"/>
    <mergeCell ref="L249:L250"/>
    <mergeCell ref="L179:L180"/>
    <mergeCell ref="M179:M180"/>
    <mergeCell ref="L245:L246"/>
    <mergeCell ref="L181:L182"/>
    <mergeCell ref="M181:M182"/>
    <mergeCell ref="L183:L184"/>
    <mergeCell ref="M183:M184"/>
    <mergeCell ref="L241:L242"/>
    <mergeCell ref="L243:L244"/>
    <mergeCell ref="L239:L240"/>
    <mergeCell ref="L237:L238"/>
    <mergeCell ref="G239:G252"/>
    <mergeCell ref="H239:H252"/>
    <mergeCell ref="I239:I252"/>
    <mergeCell ref="J239:J252"/>
    <mergeCell ref="L233:L234"/>
    <mergeCell ref="L235:L236"/>
    <mergeCell ref="J265:J270"/>
    <mergeCell ref="F257:F270"/>
    <mergeCell ref="I257:I260"/>
    <mergeCell ref="J257:J258"/>
    <mergeCell ref="K257:K260"/>
    <mergeCell ref="L263:L264"/>
    <mergeCell ref="K261:K264"/>
    <mergeCell ref="M261:M262"/>
    <mergeCell ref="X261:X264"/>
    <mergeCell ref="Y261:Y264"/>
    <mergeCell ref="Z261:Z264"/>
    <mergeCell ref="AA261:AA264"/>
    <mergeCell ref="AA177:AA184"/>
    <mergeCell ref="AB177:AB184"/>
    <mergeCell ref="AD177:AD184"/>
    <mergeCell ref="G261:G264"/>
    <mergeCell ref="H261:H264"/>
    <mergeCell ref="I261:I264"/>
    <mergeCell ref="J261:J264"/>
    <mergeCell ref="F177:F184"/>
    <mergeCell ref="G177:G184"/>
    <mergeCell ref="H177:H184"/>
    <mergeCell ref="I177:I184"/>
    <mergeCell ref="L259:L260"/>
    <mergeCell ref="L261:L262"/>
    <mergeCell ref="L257:L258"/>
    <mergeCell ref="X257:X260"/>
    <mergeCell ref="Y257:Y260"/>
    <mergeCell ref="Z257:Z260"/>
    <mergeCell ref="AA257:AA260"/>
    <mergeCell ref="M257:M258"/>
    <mergeCell ref="M259:M260"/>
    <mergeCell ref="K265:K270"/>
    <mergeCell ref="L281:L282"/>
    <mergeCell ref="L283:L284"/>
    <mergeCell ref="L277:L278"/>
    <mergeCell ref="X277:X284"/>
    <mergeCell ref="Y277:Y284"/>
    <mergeCell ref="Z277:Z284"/>
    <mergeCell ref="AA277:AA284"/>
    <mergeCell ref="M277:M278"/>
    <mergeCell ref="G277:G284"/>
    <mergeCell ref="H277:H284"/>
    <mergeCell ref="I277:I284"/>
    <mergeCell ref="J277:J284"/>
    <mergeCell ref="F271:F288"/>
    <mergeCell ref="K271:K276"/>
    <mergeCell ref="K277:K284"/>
    <mergeCell ref="K285:K288"/>
    <mergeCell ref="L273:L274"/>
    <mergeCell ref="L275:L276"/>
    <mergeCell ref="M271:M272"/>
    <mergeCell ref="G271:G276"/>
    <mergeCell ref="H271:H276"/>
    <mergeCell ref="I271:I276"/>
    <mergeCell ref="J271:J276"/>
    <mergeCell ref="L267:L268"/>
    <mergeCell ref="L269:L270"/>
    <mergeCell ref="L265:L266"/>
    <mergeCell ref="X265:X270"/>
    <mergeCell ref="Y265:Y270"/>
    <mergeCell ref="G265:G270"/>
    <mergeCell ref="H265:H270"/>
    <mergeCell ref="I265:I270"/>
    <mergeCell ref="C289:C302"/>
    <mergeCell ref="E289:E294"/>
    <mergeCell ref="X285:X288"/>
    <mergeCell ref="Y285:Y288"/>
    <mergeCell ref="Z285:Z288"/>
    <mergeCell ref="AA285:AA288"/>
    <mergeCell ref="AB341:AB348"/>
    <mergeCell ref="G285:G288"/>
    <mergeCell ref="H285:H288"/>
    <mergeCell ref="I285:I288"/>
    <mergeCell ref="J285:J288"/>
    <mergeCell ref="L285:L286"/>
    <mergeCell ref="H293:H294"/>
    <mergeCell ref="C271:C288"/>
    <mergeCell ref="D271:D288"/>
    <mergeCell ref="E271:E288"/>
    <mergeCell ref="G299:G302"/>
    <mergeCell ref="H299:H302"/>
    <mergeCell ref="I299:I302"/>
    <mergeCell ref="J299:J302"/>
    <mergeCell ref="L299:L300"/>
    <mergeCell ref="E295:E302"/>
    <mergeCell ref="L295:L296"/>
    <mergeCell ref="D289:D302"/>
    <mergeCell ref="L287:L288"/>
    <mergeCell ref="F289:F294"/>
    <mergeCell ref="J289:J292"/>
    <mergeCell ref="M289:M290"/>
    <mergeCell ref="Y289:Y292"/>
    <mergeCell ref="Z289:Z292"/>
    <mergeCell ref="AA289:AA292"/>
    <mergeCell ref="AB289:AB292"/>
    <mergeCell ref="G289:G292"/>
    <mergeCell ref="H289:H292"/>
    <mergeCell ref="I289:I292"/>
    <mergeCell ref="L289:L290"/>
    <mergeCell ref="AA315:AA318"/>
    <mergeCell ref="L317:L318"/>
    <mergeCell ref="AF315:AF318"/>
    <mergeCell ref="L315:L316"/>
    <mergeCell ref="X315:X318"/>
    <mergeCell ref="Y315:Y318"/>
    <mergeCell ref="Z315:Z318"/>
    <mergeCell ref="G315:G318"/>
    <mergeCell ref="H315:H318"/>
    <mergeCell ref="I315:I318"/>
    <mergeCell ref="J315:J318"/>
    <mergeCell ref="AD303:AD304"/>
    <mergeCell ref="AE303:AE304"/>
    <mergeCell ref="C303:C320"/>
    <mergeCell ref="D303:D320"/>
    <mergeCell ref="E303:E320"/>
    <mergeCell ref="G303:G314"/>
    <mergeCell ref="L311:L312"/>
    <mergeCell ref="L337:L338"/>
    <mergeCell ref="G333:G340"/>
    <mergeCell ref="H333:H340"/>
    <mergeCell ref="I333:I340"/>
    <mergeCell ref="J333:J340"/>
    <mergeCell ref="G341:G348"/>
    <mergeCell ref="H341:H348"/>
    <mergeCell ref="I341:I348"/>
    <mergeCell ref="J341:J348"/>
    <mergeCell ref="F321:F348"/>
    <mergeCell ref="K321:K332"/>
    <mergeCell ref="L339:L340"/>
    <mergeCell ref="K333:K340"/>
    <mergeCell ref="L333:L334"/>
    <mergeCell ref="G319:G320"/>
    <mergeCell ref="F303:F320"/>
    <mergeCell ref="H303:H314"/>
    <mergeCell ref="I303:I314"/>
    <mergeCell ref="J303:J314"/>
    <mergeCell ref="L303:L304"/>
    <mergeCell ref="L309:L310"/>
    <mergeCell ref="G321:G332"/>
    <mergeCell ref="L327:L328"/>
    <mergeCell ref="L329:L330"/>
    <mergeCell ref="L323:L324"/>
    <mergeCell ref="L321:L322"/>
    <mergeCell ref="C369:C370"/>
    <mergeCell ref="D369:D370"/>
    <mergeCell ref="E369:E370"/>
    <mergeCell ref="AD379:AD382"/>
    <mergeCell ref="C371:C378"/>
    <mergeCell ref="D371:D378"/>
    <mergeCell ref="E371:E378"/>
    <mergeCell ref="F371:F378"/>
    <mergeCell ref="G371:G378"/>
    <mergeCell ref="J379:J382"/>
    <mergeCell ref="AE337:AE338"/>
    <mergeCell ref="AF337:AF340"/>
    <mergeCell ref="X333:X340"/>
    <mergeCell ref="Y333:Y340"/>
    <mergeCell ref="Z333:Z340"/>
    <mergeCell ref="AA333:AA340"/>
    <mergeCell ref="AD331:AD332"/>
    <mergeCell ref="AE331:AE332"/>
    <mergeCell ref="C321:C348"/>
    <mergeCell ref="D321:D348"/>
    <mergeCell ref="E321:E348"/>
    <mergeCell ref="AB333:AB340"/>
    <mergeCell ref="AA341:AA348"/>
    <mergeCell ref="AB321:AB332"/>
    <mergeCell ref="X321:X332"/>
    <mergeCell ref="Y321:Y332"/>
    <mergeCell ref="Z321:Z332"/>
    <mergeCell ref="C349:C368"/>
    <mergeCell ref="E349:E364"/>
    <mergeCell ref="F349:F364"/>
    <mergeCell ref="G349:G364"/>
    <mergeCell ref="H349:H364"/>
    <mergeCell ref="I349:I364"/>
    <mergeCell ref="J349:J364"/>
    <mergeCell ref="L357:L358"/>
    <mergeCell ref="AA349:AA364"/>
    <mergeCell ref="AF349:AF364"/>
    <mergeCell ref="L349:L350"/>
    <mergeCell ref="X349:X364"/>
    <mergeCell ref="Y349:Y364"/>
    <mergeCell ref="Z349:Z364"/>
    <mergeCell ref="L351:L352"/>
    <mergeCell ref="L353:L354"/>
    <mergeCell ref="G379:G382"/>
    <mergeCell ref="H379:H382"/>
    <mergeCell ref="I379:I382"/>
    <mergeCell ref="C379:C382"/>
    <mergeCell ref="D379:D382"/>
    <mergeCell ref="E379:E382"/>
    <mergeCell ref="F379:F382"/>
    <mergeCell ref="AE369:AE370"/>
    <mergeCell ref="AF369:AF370"/>
    <mergeCell ref="X369:X370"/>
    <mergeCell ref="Y369:Y370"/>
    <mergeCell ref="Z369:Z370"/>
    <mergeCell ref="AA369:AA370"/>
    <mergeCell ref="Z379:Z382"/>
    <mergeCell ref="AA379:AA382"/>
    <mergeCell ref="AB379:AB382"/>
    <mergeCell ref="M321:M322"/>
    <mergeCell ref="M327:M328"/>
    <mergeCell ref="H321:H332"/>
    <mergeCell ref="I321:I332"/>
    <mergeCell ref="J321:J332"/>
    <mergeCell ref="L335:L336"/>
    <mergeCell ref="M337:M338"/>
    <mergeCell ref="AD337:AD338"/>
    <mergeCell ref="AD239:AD242"/>
    <mergeCell ref="AE239:AE240"/>
    <mergeCell ref="M247:M248"/>
    <mergeCell ref="AD247:AD248"/>
    <mergeCell ref="L367:L368"/>
    <mergeCell ref="Z365:Z368"/>
    <mergeCell ref="AA365:AA368"/>
    <mergeCell ref="AF365:AF368"/>
    <mergeCell ref="AB365:AB368"/>
    <mergeCell ref="AD365:AD366"/>
    <mergeCell ref="AD321:AD322"/>
    <mergeCell ref="AE321:AE322"/>
    <mergeCell ref="X319:X320"/>
    <mergeCell ref="Y319:Y320"/>
    <mergeCell ref="Z319:Z320"/>
    <mergeCell ref="AA319:AA320"/>
    <mergeCell ref="H319:H320"/>
    <mergeCell ref="I319:I320"/>
    <mergeCell ref="J319:J320"/>
    <mergeCell ref="K319:K320"/>
    <mergeCell ref="L319:L320"/>
    <mergeCell ref="Y303:Y314"/>
    <mergeCell ref="Z303:Z314"/>
    <mergeCell ref="AA303:AA314"/>
    <mergeCell ref="M233:M234"/>
    <mergeCell ref="AD233:AD234"/>
    <mergeCell ref="AE233:AE234"/>
    <mergeCell ref="M235:M236"/>
    <mergeCell ref="AD235:AD236"/>
    <mergeCell ref="AE235:AE236"/>
    <mergeCell ref="AD227:AD228"/>
    <mergeCell ref="AE227:AE228"/>
    <mergeCell ref="AG227:AG238"/>
    <mergeCell ref="M229:M230"/>
    <mergeCell ref="AD229:AD230"/>
    <mergeCell ref="AE229:AE230"/>
    <mergeCell ref="M231:M232"/>
    <mergeCell ref="AD231:AD232"/>
    <mergeCell ref="AF239:AF252"/>
    <mergeCell ref="X239:X252"/>
    <mergeCell ref="Y239:Y252"/>
    <mergeCell ref="Z239:Z252"/>
    <mergeCell ref="AA239:AA252"/>
    <mergeCell ref="AF227:AF238"/>
    <mergeCell ref="X227:X238"/>
    <mergeCell ref="Y227:Y238"/>
    <mergeCell ref="Z227:Z238"/>
    <mergeCell ref="AA227:AA238"/>
    <mergeCell ref="M249:M250"/>
    <mergeCell ref="AD249:AD250"/>
    <mergeCell ref="M251:M252"/>
    <mergeCell ref="AD251:AD252"/>
    <mergeCell ref="AE251:AE252"/>
    <mergeCell ref="AG239:AG252"/>
    <mergeCell ref="M241:M242"/>
    <mergeCell ref="AB227:AB238"/>
    <mergeCell ref="M237:M238"/>
    <mergeCell ref="AD237:AD238"/>
    <mergeCell ref="AE237:AE238"/>
    <mergeCell ref="AE365:AE366"/>
    <mergeCell ref="X365:X368"/>
    <mergeCell ref="Y365:Y368"/>
    <mergeCell ref="M365:M366"/>
    <mergeCell ref="M359:M360"/>
    <mergeCell ref="AD359:AD360"/>
    <mergeCell ref="AF321:AF332"/>
    <mergeCell ref="AE319:AE320"/>
    <mergeCell ref="AF319:AF320"/>
    <mergeCell ref="X295:X298"/>
    <mergeCell ref="Y295:Y298"/>
    <mergeCell ref="M263:M264"/>
    <mergeCell ref="AE263:AE264"/>
    <mergeCell ref="M265:M266"/>
    <mergeCell ref="AB265:AB270"/>
    <mergeCell ref="AB239:AB252"/>
    <mergeCell ref="AD265:AD266"/>
    <mergeCell ref="AE265:AE266"/>
    <mergeCell ref="AF265:AF270"/>
    <mergeCell ref="AB257:AB260"/>
    <mergeCell ref="AE257:AE258"/>
    <mergeCell ref="AE259:AE260"/>
    <mergeCell ref="AC227:AC378"/>
    <mergeCell ref="AF371:AF378"/>
    <mergeCell ref="X371:X378"/>
    <mergeCell ref="Y371:Y378"/>
    <mergeCell ref="Z371:Z378"/>
    <mergeCell ref="AA371:AA378"/>
    <mergeCell ref="AB371:AB378"/>
    <mergeCell ref="AG253:AG256"/>
    <mergeCell ref="M255:M256"/>
    <mergeCell ref="AE255:AE256"/>
    <mergeCell ref="Z265:Z270"/>
    <mergeCell ref="AA265:AA270"/>
    <mergeCell ref="AF253:AF256"/>
    <mergeCell ref="M253:M254"/>
    <mergeCell ref="X253:X256"/>
    <mergeCell ref="Y253:Y256"/>
    <mergeCell ref="Z253:Z256"/>
    <mergeCell ref="AA253:AA256"/>
    <mergeCell ref="AD257:AD260"/>
    <mergeCell ref="AD261:AD264"/>
    <mergeCell ref="AE241:AE242"/>
    <mergeCell ref="M243:M244"/>
    <mergeCell ref="AD243:AD244"/>
    <mergeCell ref="AE243:AE244"/>
    <mergeCell ref="M245:M246"/>
    <mergeCell ref="AD245:AD246"/>
    <mergeCell ref="AE245:AE246"/>
    <mergeCell ref="AF271:AF276"/>
    <mergeCell ref="AG271:AG288"/>
    <mergeCell ref="AD273:AD274"/>
    <mergeCell ref="AE273:AE274"/>
    <mergeCell ref="AD275:AD276"/>
    <mergeCell ref="AE275:AE276"/>
    <mergeCell ref="M267:M268"/>
    <mergeCell ref="AD267:AD268"/>
    <mergeCell ref="AE267:AE268"/>
    <mergeCell ref="M269:M270"/>
    <mergeCell ref="AD269:AD270"/>
    <mergeCell ref="AE269:AE270"/>
    <mergeCell ref="Z271:Z276"/>
    <mergeCell ref="AA271:AA276"/>
    <mergeCell ref="M287:M288"/>
    <mergeCell ref="AD287:AD288"/>
    <mergeCell ref="AE287:AE288"/>
    <mergeCell ref="M285:M286"/>
    <mergeCell ref="AB285:AB288"/>
    <mergeCell ref="AD285:AD286"/>
    <mergeCell ref="AE285:AE286"/>
    <mergeCell ref="AF285:AF288"/>
    <mergeCell ref="AE281:AE282"/>
    <mergeCell ref="M283:M284"/>
    <mergeCell ref="AD283:AD284"/>
    <mergeCell ref="AE283:AE284"/>
    <mergeCell ref="AB277:AB284"/>
    <mergeCell ref="AD277:AD278"/>
    <mergeCell ref="AE277:AE278"/>
    <mergeCell ref="AF277:AF284"/>
    <mergeCell ref="M279:M280"/>
    <mergeCell ref="AD279:AD280"/>
    <mergeCell ref="AE279:AE280"/>
    <mergeCell ref="M281:M282"/>
    <mergeCell ref="AD281:AD282"/>
    <mergeCell ref="Z295:Z298"/>
    <mergeCell ref="AB299:AB302"/>
    <mergeCell ref="AD299:AD300"/>
    <mergeCell ref="AA295:AA298"/>
    <mergeCell ref="AB295:AB298"/>
    <mergeCell ref="AF299:AF302"/>
    <mergeCell ref="M301:M302"/>
    <mergeCell ref="AD301:AD302"/>
    <mergeCell ref="AE301:AE302"/>
    <mergeCell ref="AF293:AF294"/>
    <mergeCell ref="F295:F302"/>
    <mergeCell ref="G295:G298"/>
    <mergeCell ref="M295:M296"/>
    <mergeCell ref="M297:M298"/>
    <mergeCell ref="AF297:AF298"/>
    <mergeCell ref="K299:K302"/>
    <mergeCell ref="AD289:AD290"/>
    <mergeCell ref="AE289:AE290"/>
    <mergeCell ref="AF289:AF292"/>
    <mergeCell ref="L279:L280"/>
    <mergeCell ref="L301:L302"/>
    <mergeCell ref="M299:M300"/>
    <mergeCell ref="X299:X302"/>
    <mergeCell ref="Y299:Y302"/>
    <mergeCell ref="Z299:Z302"/>
    <mergeCell ref="AA299:AA302"/>
    <mergeCell ref="AG289:AG302"/>
    <mergeCell ref="M291:M292"/>
    <mergeCell ref="AD291:AD292"/>
    <mergeCell ref="AE291:AE292"/>
    <mergeCell ref="M293:M294"/>
    <mergeCell ref="AB293:AB294"/>
    <mergeCell ref="L297:L298"/>
    <mergeCell ref="Y293:Y294"/>
    <mergeCell ref="Z293:Z294"/>
    <mergeCell ref="AA293:AA294"/>
    <mergeCell ref="AE293:AE294"/>
    <mergeCell ref="AD293:AD294"/>
    <mergeCell ref="G293:G294"/>
    <mergeCell ref="AD313:AD314"/>
    <mergeCell ref="AE313:AE314"/>
    <mergeCell ref="K315:K318"/>
    <mergeCell ref="M315:M316"/>
    <mergeCell ref="AB315:AB318"/>
    <mergeCell ref="AD315:AD316"/>
    <mergeCell ref="AE315:AE316"/>
    <mergeCell ref="M305:M306"/>
    <mergeCell ref="AD305:AD306"/>
    <mergeCell ref="AE305:AE306"/>
    <mergeCell ref="M307:M308"/>
    <mergeCell ref="AD307:AD308"/>
    <mergeCell ref="AE307:AE308"/>
    <mergeCell ref="M309:M310"/>
    <mergeCell ref="AD309:AD310"/>
    <mergeCell ref="AE309:AE310"/>
    <mergeCell ref="K303:K314"/>
    <mergeCell ref="M303:M304"/>
    <mergeCell ref="AB303:AB314"/>
    <mergeCell ref="AG303:AG314"/>
    <mergeCell ref="M311:M312"/>
    <mergeCell ref="AD311:AD312"/>
    <mergeCell ref="AE311:AE312"/>
    <mergeCell ref="M313:M314"/>
    <mergeCell ref="L313:L314"/>
    <mergeCell ref="AF303:AF314"/>
    <mergeCell ref="L305:L306"/>
    <mergeCell ref="L307:L308"/>
    <mergeCell ref="X303:X314"/>
    <mergeCell ref="AG321:AG332"/>
    <mergeCell ref="M323:M324"/>
    <mergeCell ref="AD323:AD324"/>
    <mergeCell ref="AE323:AE324"/>
    <mergeCell ref="M325:M326"/>
    <mergeCell ref="AD325:AD328"/>
    <mergeCell ref="AE325:AE326"/>
    <mergeCell ref="M317:M318"/>
    <mergeCell ref="AD317:AD318"/>
    <mergeCell ref="AE317:AE318"/>
    <mergeCell ref="M319:M320"/>
    <mergeCell ref="AB319:AB320"/>
    <mergeCell ref="AD319:AD320"/>
    <mergeCell ref="AG319:AG320"/>
    <mergeCell ref="AE327:AE328"/>
    <mergeCell ref="M329:M330"/>
    <mergeCell ref="AD329:AD330"/>
    <mergeCell ref="AE329:AE330"/>
    <mergeCell ref="M331:M332"/>
    <mergeCell ref="AA321:AA332"/>
    <mergeCell ref="L325:L326"/>
    <mergeCell ref="L331:L332"/>
    <mergeCell ref="AF343:AF348"/>
    <mergeCell ref="M345:M346"/>
    <mergeCell ref="AD345:AD348"/>
    <mergeCell ref="AE345:AE346"/>
    <mergeCell ref="M347:M348"/>
    <mergeCell ref="AE347:AE348"/>
    <mergeCell ref="X341:X348"/>
    <mergeCell ref="Y341:Y348"/>
    <mergeCell ref="Z341:Z348"/>
    <mergeCell ref="M339:M340"/>
    <mergeCell ref="AD339:AD340"/>
    <mergeCell ref="AE339:AE340"/>
    <mergeCell ref="K341:K348"/>
    <mergeCell ref="L341:L342"/>
    <mergeCell ref="M343:M344"/>
    <mergeCell ref="AD343:AD344"/>
    <mergeCell ref="AE343:AE344"/>
    <mergeCell ref="L345:L346"/>
    <mergeCell ref="L347:L348"/>
    <mergeCell ref="L343:L344"/>
    <mergeCell ref="AG349:AG364"/>
    <mergeCell ref="M351:M352"/>
    <mergeCell ref="AD351:AD352"/>
    <mergeCell ref="AE351:AE352"/>
    <mergeCell ref="M353:M354"/>
    <mergeCell ref="AD353:AD354"/>
    <mergeCell ref="AE353:AE354"/>
    <mergeCell ref="M355:M356"/>
    <mergeCell ref="AD355:AD356"/>
    <mergeCell ref="D349:D368"/>
    <mergeCell ref="K349:K364"/>
    <mergeCell ref="M349:M350"/>
    <mergeCell ref="AB349:AB364"/>
    <mergeCell ref="AD349:AD350"/>
    <mergeCell ref="AE349:AE350"/>
    <mergeCell ref="AE355:AE356"/>
    <mergeCell ref="M357:M358"/>
    <mergeCell ref="AD357:AD358"/>
    <mergeCell ref="AE357:AE358"/>
    <mergeCell ref="J365:J368"/>
    <mergeCell ref="L365:L366"/>
    <mergeCell ref="K365:K368"/>
    <mergeCell ref="L363:L364"/>
    <mergeCell ref="E365:E368"/>
    <mergeCell ref="F365:F368"/>
    <mergeCell ref="G365:G368"/>
    <mergeCell ref="H365:H368"/>
    <mergeCell ref="I365:I368"/>
    <mergeCell ref="L359:L360"/>
    <mergeCell ref="L361:L362"/>
    <mergeCell ref="L355:L356"/>
    <mergeCell ref="AG371:AG378"/>
    <mergeCell ref="L373:L374"/>
    <mergeCell ref="M375:M376"/>
    <mergeCell ref="AD375:AD376"/>
    <mergeCell ref="AE375:AE376"/>
    <mergeCell ref="M377:M378"/>
    <mergeCell ref="AD377:AD378"/>
    <mergeCell ref="AE377:AE378"/>
    <mergeCell ref="AG365:AG368"/>
    <mergeCell ref="M367:M368"/>
    <mergeCell ref="AD367:AD368"/>
    <mergeCell ref="AE367:AE368"/>
    <mergeCell ref="F369:F370"/>
    <mergeCell ref="M369:M370"/>
    <mergeCell ref="AB369:AB370"/>
    <mergeCell ref="AD369:AD370"/>
    <mergeCell ref="AG369:AG370"/>
    <mergeCell ref="L375:L376"/>
    <mergeCell ref="L377:L378"/>
    <mergeCell ref="AD371:AD372"/>
    <mergeCell ref="H371:H378"/>
    <mergeCell ref="I371:I378"/>
    <mergeCell ref="J371:J378"/>
    <mergeCell ref="L371:L372"/>
    <mergeCell ref="K371:K378"/>
    <mergeCell ref="M371:M372"/>
    <mergeCell ref="G369:G370"/>
    <mergeCell ref="H369:H370"/>
    <mergeCell ref="I369:I370"/>
    <mergeCell ref="J369:J370"/>
    <mergeCell ref="K369:K370"/>
    <mergeCell ref="L369:L370"/>
    <mergeCell ref="G3:G12"/>
    <mergeCell ref="H3:H12"/>
    <mergeCell ref="I3:I12"/>
    <mergeCell ref="J3:J12"/>
    <mergeCell ref="K3:K12"/>
    <mergeCell ref="L3:L4"/>
    <mergeCell ref="A3:A110"/>
    <mergeCell ref="B3:B110"/>
    <mergeCell ref="C3:C50"/>
    <mergeCell ref="D3:D50"/>
    <mergeCell ref="E3:E50"/>
    <mergeCell ref="F3:F50"/>
    <mergeCell ref="C75:C84"/>
    <mergeCell ref="E75:E84"/>
    <mergeCell ref="G1:AO1"/>
    <mergeCell ref="M2:N2"/>
    <mergeCell ref="AJ2:AK2"/>
    <mergeCell ref="AL2:AM2"/>
    <mergeCell ref="AN2:AO2"/>
    <mergeCell ref="AI3:AI110"/>
    <mergeCell ref="L5:L6"/>
    <mergeCell ref="M5:M6"/>
    <mergeCell ref="L7:L8"/>
    <mergeCell ref="M7:M8"/>
    <mergeCell ref="L9:L10"/>
    <mergeCell ref="M9:M10"/>
    <mergeCell ref="AE9:AE10"/>
    <mergeCell ref="L11:L12"/>
    <mergeCell ref="M11:M12"/>
    <mergeCell ref="AC3:AC110"/>
    <mergeCell ref="AD3:AD12"/>
    <mergeCell ref="AE3:AE4"/>
    <mergeCell ref="AF3:AF12"/>
    <mergeCell ref="AG3:AG50"/>
    <mergeCell ref="AH3:AH110"/>
    <mergeCell ref="AE11:AE12"/>
    <mergeCell ref="AD13:AD24"/>
    <mergeCell ref="AE13:AE14"/>
    <mergeCell ref="AF13:AF24"/>
    <mergeCell ref="M3:M4"/>
    <mergeCell ref="X3:X12"/>
    <mergeCell ref="Y3:Y12"/>
    <mergeCell ref="Z3:Z12"/>
    <mergeCell ref="AA3:AA12"/>
    <mergeCell ref="AB3:AB12"/>
    <mergeCell ref="M13:M14"/>
    <mergeCell ref="X13:X24"/>
    <mergeCell ref="Y13:Y24"/>
    <mergeCell ref="Z13:Z24"/>
    <mergeCell ref="AA13:AA24"/>
    <mergeCell ref="AB13:AB24"/>
    <mergeCell ref="M15:M16"/>
    <mergeCell ref="M17:M18"/>
    <mergeCell ref="M19:M20"/>
    <mergeCell ref="M21:M22"/>
    <mergeCell ref="AF29:AF40"/>
    <mergeCell ref="M95:M96"/>
    <mergeCell ref="AB103:AB106"/>
    <mergeCell ref="AD103:AD106"/>
    <mergeCell ref="AE103:AE104"/>
    <mergeCell ref="AF103:AF106"/>
    <mergeCell ref="AG107:AG110"/>
    <mergeCell ref="AE57:AE58"/>
    <mergeCell ref="AG85:AG102"/>
    <mergeCell ref="G13:G24"/>
    <mergeCell ref="H13:H24"/>
    <mergeCell ref="I13:I24"/>
    <mergeCell ref="J13:J24"/>
    <mergeCell ref="K13:K24"/>
    <mergeCell ref="L13:L14"/>
    <mergeCell ref="L15:L16"/>
    <mergeCell ref="L17:L18"/>
    <mergeCell ref="L19:L20"/>
    <mergeCell ref="L21:L22"/>
    <mergeCell ref="AE25:AE26"/>
    <mergeCell ref="AF25:AF28"/>
    <mergeCell ref="L27:L28"/>
    <mergeCell ref="M27:M28"/>
    <mergeCell ref="AE27:AE28"/>
    <mergeCell ref="G29:G40"/>
    <mergeCell ref="H29:H40"/>
    <mergeCell ref="I29:I40"/>
    <mergeCell ref="J29:J40"/>
    <mergeCell ref="K29:K40"/>
    <mergeCell ref="X25:X28"/>
    <mergeCell ref="Y25:Y28"/>
    <mergeCell ref="Z25:Z28"/>
    <mergeCell ref="AA25:AA28"/>
    <mergeCell ref="AB25:AB28"/>
    <mergeCell ref="AD25:AD28"/>
    <mergeCell ref="L23:L24"/>
    <mergeCell ref="M23:M24"/>
    <mergeCell ref="AE23:AE24"/>
    <mergeCell ref="G25:G28"/>
    <mergeCell ref="H25:H28"/>
    <mergeCell ref="I25:I28"/>
    <mergeCell ref="J25:J28"/>
    <mergeCell ref="K25:K28"/>
    <mergeCell ref="L25:L26"/>
    <mergeCell ref="M25:M26"/>
    <mergeCell ref="K41:K50"/>
    <mergeCell ref="L41:L42"/>
    <mergeCell ref="L49:L50"/>
    <mergeCell ref="AE35:AE36"/>
    <mergeCell ref="L37:L38"/>
    <mergeCell ref="M37:M38"/>
    <mergeCell ref="AE37:AE38"/>
    <mergeCell ref="L39:L40"/>
    <mergeCell ref="M39:M40"/>
    <mergeCell ref="AE39:AE40"/>
    <mergeCell ref="AB29:AB40"/>
    <mergeCell ref="AD29:AD40"/>
    <mergeCell ref="AE29:AE30"/>
    <mergeCell ref="L31:L32"/>
    <mergeCell ref="M31:M32"/>
    <mergeCell ref="AE31:AE32"/>
    <mergeCell ref="L33:L34"/>
    <mergeCell ref="M33:M34"/>
    <mergeCell ref="AE33:AE34"/>
    <mergeCell ref="L29:L30"/>
    <mergeCell ref="M29:M30"/>
    <mergeCell ref="X29:X40"/>
    <mergeCell ref="Y29:Y40"/>
    <mergeCell ref="Z29:Z40"/>
    <mergeCell ref="AA29:AA40"/>
    <mergeCell ref="L35:L36"/>
    <mergeCell ref="M35:M36"/>
    <mergeCell ref="AE49:AE50"/>
    <mergeCell ref="C51:C74"/>
    <mergeCell ref="E51:E74"/>
    <mergeCell ref="G51:G60"/>
    <mergeCell ref="H51:H60"/>
    <mergeCell ref="I51:I60"/>
    <mergeCell ref="J51:J60"/>
    <mergeCell ref="K51:K60"/>
    <mergeCell ref="AD41:AD50"/>
    <mergeCell ref="AE41:AE42"/>
    <mergeCell ref="AF41:AF50"/>
    <mergeCell ref="L43:L44"/>
    <mergeCell ref="M43:M44"/>
    <mergeCell ref="AE43:AE44"/>
    <mergeCell ref="L45:L46"/>
    <mergeCell ref="M45:M46"/>
    <mergeCell ref="AE45:AE46"/>
    <mergeCell ref="L47:L48"/>
    <mergeCell ref="M41:M42"/>
    <mergeCell ref="X41:X50"/>
    <mergeCell ref="Y41:Y50"/>
    <mergeCell ref="Z41:Z50"/>
    <mergeCell ref="AA41:AA50"/>
    <mergeCell ref="AB41:AB50"/>
    <mergeCell ref="M47:M48"/>
    <mergeCell ref="M49:M50"/>
    <mergeCell ref="G41:G50"/>
    <mergeCell ref="H41:H50"/>
    <mergeCell ref="I41:I50"/>
    <mergeCell ref="J41:J50"/>
    <mergeCell ref="AE55:AE56"/>
    <mergeCell ref="L57:L58"/>
    <mergeCell ref="M57:M58"/>
    <mergeCell ref="L61:L62"/>
    <mergeCell ref="L59:L60"/>
    <mergeCell ref="M59:M60"/>
    <mergeCell ref="AE59:AE60"/>
    <mergeCell ref="AB51:AB60"/>
    <mergeCell ref="AD51:AD70"/>
    <mergeCell ref="AE51:AE52"/>
    <mergeCell ref="AF51:AF60"/>
    <mergeCell ref="AG51:AG74"/>
    <mergeCell ref="L53:L54"/>
    <mergeCell ref="M53:M54"/>
    <mergeCell ref="AE53:AE54"/>
    <mergeCell ref="L55:L56"/>
    <mergeCell ref="M55:M56"/>
    <mergeCell ref="L51:L52"/>
    <mergeCell ref="M51:M52"/>
    <mergeCell ref="X51:X60"/>
    <mergeCell ref="Y51:Y60"/>
    <mergeCell ref="Z51:Z60"/>
    <mergeCell ref="AA51:AA60"/>
    <mergeCell ref="AE67:AE68"/>
    <mergeCell ref="L69:L70"/>
    <mergeCell ref="M69:M70"/>
    <mergeCell ref="AE69:AE70"/>
    <mergeCell ref="AE81:AE82"/>
    <mergeCell ref="G71:G74"/>
    <mergeCell ref="H71:H74"/>
    <mergeCell ref="I71:I72"/>
    <mergeCell ref="J71:J72"/>
    <mergeCell ref="K71:K74"/>
    <mergeCell ref="L71:L72"/>
    <mergeCell ref="AE61:AE62"/>
    <mergeCell ref="AF61:AF70"/>
    <mergeCell ref="L63:L64"/>
    <mergeCell ref="M63:M64"/>
    <mergeCell ref="AE63:AE64"/>
    <mergeCell ref="L65:L66"/>
    <mergeCell ref="M65:M66"/>
    <mergeCell ref="AE65:AE66"/>
    <mergeCell ref="L67:L68"/>
    <mergeCell ref="M67:M68"/>
    <mergeCell ref="M61:M62"/>
    <mergeCell ref="X61:X70"/>
    <mergeCell ref="Y61:Y70"/>
    <mergeCell ref="Z61:Z70"/>
    <mergeCell ref="AA61:AA70"/>
    <mergeCell ref="AB61:AB70"/>
    <mergeCell ref="G61:G70"/>
    <mergeCell ref="H61:H70"/>
    <mergeCell ref="I61:I70"/>
    <mergeCell ref="J61:J70"/>
    <mergeCell ref="K61:K70"/>
    <mergeCell ref="J75:J84"/>
    <mergeCell ref="K75:K84"/>
    <mergeCell ref="L95:L96"/>
    <mergeCell ref="AF85:AF102"/>
    <mergeCell ref="L75:L76"/>
    <mergeCell ref="L81:L82"/>
    <mergeCell ref="AD71:AD74"/>
    <mergeCell ref="AE71:AE72"/>
    <mergeCell ref="AF71:AF74"/>
    <mergeCell ref="I73:I74"/>
    <mergeCell ref="J73:J74"/>
    <mergeCell ref="L73:L74"/>
    <mergeCell ref="M73:M74"/>
    <mergeCell ref="AE73:AE74"/>
    <mergeCell ref="M71:M72"/>
    <mergeCell ref="X71:X74"/>
    <mergeCell ref="Y71:Y74"/>
    <mergeCell ref="Z71:Z74"/>
    <mergeCell ref="AA71:AA74"/>
    <mergeCell ref="AB71:AB74"/>
    <mergeCell ref="X85:X102"/>
    <mergeCell ref="L91:L92"/>
    <mergeCell ref="M91:M92"/>
    <mergeCell ref="L93:L94"/>
    <mergeCell ref="L83:L84"/>
    <mergeCell ref="M83:M84"/>
    <mergeCell ref="AE83:AE84"/>
    <mergeCell ref="C85:C102"/>
    <mergeCell ref="D85:D102"/>
    <mergeCell ref="F85:F102"/>
    <mergeCell ref="G85:G102"/>
    <mergeCell ref="H85:H102"/>
    <mergeCell ref="AD75:AD84"/>
    <mergeCell ref="AE75:AE76"/>
    <mergeCell ref="AF75:AF84"/>
    <mergeCell ref="AG75:AG84"/>
    <mergeCell ref="L77:L78"/>
    <mergeCell ref="M77:M78"/>
    <mergeCell ref="AE77:AE78"/>
    <mergeCell ref="L79:L80"/>
    <mergeCell ref="M79:M80"/>
    <mergeCell ref="AE79:AE80"/>
    <mergeCell ref="M75:M76"/>
    <mergeCell ref="X75:X84"/>
    <mergeCell ref="Y75:Y84"/>
    <mergeCell ref="Z75:Z84"/>
    <mergeCell ref="AA75:AA84"/>
    <mergeCell ref="AB75:AB84"/>
    <mergeCell ref="M81:M82"/>
    <mergeCell ref="G75:G84"/>
    <mergeCell ref="H75:H84"/>
    <mergeCell ref="I75:I84"/>
    <mergeCell ref="D103:D106"/>
    <mergeCell ref="F103:F106"/>
    <mergeCell ref="G103:G106"/>
    <mergeCell ref="H103:H106"/>
    <mergeCell ref="I103:I106"/>
    <mergeCell ref="AE99:AE100"/>
    <mergeCell ref="L101:L102"/>
    <mergeCell ref="M101:M102"/>
    <mergeCell ref="AE101:AE102"/>
    <mergeCell ref="I85:I102"/>
    <mergeCell ref="J85:J102"/>
    <mergeCell ref="K85:K102"/>
    <mergeCell ref="M93:M94"/>
    <mergeCell ref="L97:L98"/>
    <mergeCell ref="M97:M98"/>
    <mergeCell ref="L99:L100"/>
    <mergeCell ref="M99:M100"/>
    <mergeCell ref="L87:L88"/>
    <mergeCell ref="M87:M88"/>
    <mergeCell ref="AE87:AE88"/>
    <mergeCell ref="L89:L90"/>
    <mergeCell ref="M89:M90"/>
    <mergeCell ref="AE89:AE90"/>
    <mergeCell ref="Y85:Y102"/>
    <mergeCell ref="Z85:Z102"/>
    <mergeCell ref="AA85:AA102"/>
    <mergeCell ref="AB85:AB102"/>
    <mergeCell ref="AE85:AE86"/>
    <mergeCell ref="AE91:AE92"/>
    <mergeCell ref="AE93:AE94"/>
    <mergeCell ref="L85:L86"/>
    <mergeCell ref="M85:M86"/>
    <mergeCell ref="L109:L110"/>
    <mergeCell ref="M109:M110"/>
    <mergeCell ref="AE109:AE110"/>
    <mergeCell ref="B1:F1"/>
    <mergeCell ref="AE5:AE6"/>
    <mergeCell ref="AE7:AE8"/>
    <mergeCell ref="AE15:AE16"/>
    <mergeCell ref="Y107:Y110"/>
    <mergeCell ref="Z107:Z110"/>
    <mergeCell ref="AA107:AA110"/>
    <mergeCell ref="AB107:AB110"/>
    <mergeCell ref="AD107:AD110"/>
    <mergeCell ref="AE107:AE108"/>
    <mergeCell ref="I107:I110"/>
    <mergeCell ref="J107:J110"/>
    <mergeCell ref="K107:K110"/>
    <mergeCell ref="L107:L108"/>
    <mergeCell ref="M107:M108"/>
    <mergeCell ref="X107:X110"/>
    <mergeCell ref="AE17:AE18"/>
    <mergeCell ref="AE19:AE20"/>
    <mergeCell ref="AE21:AE22"/>
    <mergeCell ref="AE47:AE48"/>
    <mergeCell ref="AE95:AE96"/>
    <mergeCell ref="AE97:AE98"/>
    <mergeCell ref="J103:J106"/>
    <mergeCell ref="K103:K106"/>
    <mergeCell ref="L103:L104"/>
    <mergeCell ref="M103:M104"/>
    <mergeCell ref="X103:X106"/>
    <mergeCell ref="Y103:Y106"/>
    <mergeCell ref="C103:C106"/>
    <mergeCell ref="AG103:AG106"/>
    <mergeCell ref="L105:L106"/>
    <mergeCell ref="M105:M106"/>
    <mergeCell ref="AE105:AE106"/>
    <mergeCell ref="C107:C110"/>
    <mergeCell ref="D107:D110"/>
    <mergeCell ref="E107:E110"/>
    <mergeCell ref="F107:F110"/>
    <mergeCell ref="G107:G110"/>
    <mergeCell ref="H107:H110"/>
    <mergeCell ref="Z103:Z106"/>
    <mergeCell ref="AA103:AA106"/>
    <mergeCell ref="G459:G472"/>
    <mergeCell ref="H459:H472"/>
    <mergeCell ref="I459:I464"/>
    <mergeCell ref="J459:J464"/>
    <mergeCell ref="K459:K464"/>
    <mergeCell ref="L459:L460"/>
    <mergeCell ref="I465:I472"/>
    <mergeCell ref="J465:J472"/>
    <mergeCell ref="K465:K472"/>
    <mergeCell ref="L467:L468"/>
    <mergeCell ref="AG459:AG494"/>
    <mergeCell ref="H483:H494"/>
    <mergeCell ref="I483:I494"/>
    <mergeCell ref="J483:J494"/>
    <mergeCell ref="G473:G482"/>
    <mergeCell ref="H473:H482"/>
    <mergeCell ref="I473:I478"/>
    <mergeCell ref="J473:J478"/>
    <mergeCell ref="I479:I482"/>
    <mergeCell ref="J479:J482"/>
    <mergeCell ref="A459:A560"/>
    <mergeCell ref="B459:B560"/>
    <mergeCell ref="C459:C494"/>
    <mergeCell ref="D459:D494"/>
    <mergeCell ref="E459:E494"/>
    <mergeCell ref="F459:F494"/>
    <mergeCell ref="AF107:AF110"/>
    <mergeCell ref="M333:M334"/>
    <mergeCell ref="M335:M336"/>
    <mergeCell ref="M341:M342"/>
    <mergeCell ref="M373:M374"/>
    <mergeCell ref="K289:K292"/>
    <mergeCell ref="H295:H298"/>
    <mergeCell ref="E177:E184"/>
    <mergeCell ref="AE371:AE372"/>
    <mergeCell ref="AE359:AE360"/>
    <mergeCell ref="M361:M362"/>
    <mergeCell ref="AD361:AD362"/>
    <mergeCell ref="AE361:AE362"/>
    <mergeCell ref="M363:M364"/>
    <mergeCell ref="AD363:AD364"/>
    <mergeCell ref="AE363:AE364"/>
    <mergeCell ref="L469:L470"/>
    <mergeCell ref="M469:M470"/>
    <mergeCell ref="L471:L472"/>
    <mergeCell ref="M471:M472"/>
    <mergeCell ref="M473:M474"/>
    <mergeCell ref="AD473:AD510"/>
    <mergeCell ref="M475:M476"/>
    <mergeCell ref="M477:M478"/>
    <mergeCell ref="G483:G494"/>
    <mergeCell ref="C495:C502"/>
    <mergeCell ref="AH459:AH560"/>
    <mergeCell ref="AI459:AI560"/>
    <mergeCell ref="L461:L462"/>
    <mergeCell ref="M461:M462"/>
    <mergeCell ref="L463:L464"/>
    <mergeCell ref="M463:M464"/>
    <mergeCell ref="L465:L466"/>
    <mergeCell ref="M459:M460"/>
    <mergeCell ref="X459:X472"/>
    <mergeCell ref="M465:M466"/>
    <mergeCell ref="M467:M468"/>
    <mergeCell ref="Y459:Y472"/>
    <mergeCell ref="Z459:Z472"/>
    <mergeCell ref="AC459:AC560"/>
    <mergeCell ref="AD459:AD472"/>
    <mergeCell ref="K479:K482"/>
    <mergeCell ref="L479:L480"/>
    <mergeCell ref="M479:M480"/>
    <mergeCell ref="L481:L482"/>
    <mergeCell ref="M481:M482"/>
    <mergeCell ref="K483:K494"/>
    <mergeCell ref="K473:K478"/>
    <mergeCell ref="L473:L474"/>
    <mergeCell ref="L475:L476"/>
    <mergeCell ref="L477:L478"/>
    <mergeCell ref="M513:M514"/>
    <mergeCell ref="AE513:AE514"/>
    <mergeCell ref="L515:L516"/>
    <mergeCell ref="M515:M516"/>
    <mergeCell ref="M523:M524"/>
    <mergeCell ref="AF535:AF542"/>
    <mergeCell ref="L537:L538"/>
    <mergeCell ref="D495:D502"/>
    <mergeCell ref="E495:E502"/>
    <mergeCell ref="F495:F502"/>
    <mergeCell ref="G495:G500"/>
    <mergeCell ref="H495:H500"/>
    <mergeCell ref="G501:G502"/>
    <mergeCell ref="H501:H502"/>
    <mergeCell ref="AB483:AB494"/>
    <mergeCell ref="AE483:AE484"/>
    <mergeCell ref="AF483:AF494"/>
    <mergeCell ref="L485:L486"/>
    <mergeCell ref="M485:M486"/>
    <mergeCell ref="L487:L488"/>
    <mergeCell ref="M487:M488"/>
    <mergeCell ref="AE487:AE488"/>
    <mergeCell ref="L489:L490"/>
    <mergeCell ref="M489:M490"/>
    <mergeCell ref="L483:L484"/>
    <mergeCell ref="M483:M484"/>
    <mergeCell ref="X483:X494"/>
    <mergeCell ref="Y483:Y494"/>
    <mergeCell ref="Z483:Z494"/>
    <mergeCell ref="AA483:AA494"/>
    <mergeCell ref="L491:L492"/>
    <mergeCell ref="M491:M492"/>
    <mergeCell ref="L493:L494"/>
    <mergeCell ref="M493:M494"/>
    <mergeCell ref="X501:X502"/>
    <mergeCell ref="Y501:Y502"/>
    <mergeCell ref="Z501:Z502"/>
    <mergeCell ref="AA501:AA502"/>
    <mergeCell ref="AE485:AE486"/>
    <mergeCell ref="G503:G510"/>
    <mergeCell ref="H503:H510"/>
    <mergeCell ref="G511:G518"/>
    <mergeCell ref="H511:H518"/>
    <mergeCell ref="H519:H524"/>
    <mergeCell ref="AG495:AG502"/>
    <mergeCell ref="L497:L498"/>
    <mergeCell ref="M497:M498"/>
    <mergeCell ref="AE497:AE498"/>
    <mergeCell ref="L499:L500"/>
    <mergeCell ref="M499:M500"/>
    <mergeCell ref="AE499:AE500"/>
    <mergeCell ref="L501:L502"/>
    <mergeCell ref="M501:M502"/>
    <mergeCell ref="AE501:AE502"/>
    <mergeCell ref="AE495:AE496"/>
    <mergeCell ref="AF495:AF502"/>
    <mergeCell ref="Y495:Y500"/>
    <mergeCell ref="Z495:Z500"/>
    <mergeCell ref="AA495:AA500"/>
    <mergeCell ref="AB495:AB500"/>
    <mergeCell ref="I495:I500"/>
    <mergeCell ref="J495:J500"/>
    <mergeCell ref="K495:K500"/>
    <mergeCell ref="L495:L496"/>
    <mergeCell ref="M495:M496"/>
    <mergeCell ref="I501:I502"/>
    <mergeCell ref="J501:J502"/>
    <mergeCell ref="K501:K502"/>
    <mergeCell ref="X495:X500"/>
    <mergeCell ref="AF511:AF524"/>
    <mergeCell ref="L513:L514"/>
    <mergeCell ref="AG503:AG542"/>
    <mergeCell ref="L505:L506"/>
    <mergeCell ref="M505:M506"/>
    <mergeCell ref="AE505:AE506"/>
    <mergeCell ref="L507:L508"/>
    <mergeCell ref="M507:M508"/>
    <mergeCell ref="L509:L510"/>
    <mergeCell ref="M509:M510"/>
    <mergeCell ref="Y503:Y510"/>
    <mergeCell ref="Z503:Z510"/>
    <mergeCell ref="AA503:AA510"/>
    <mergeCell ref="AB503:AB510"/>
    <mergeCell ref="AE503:AE504"/>
    <mergeCell ref="AF503:AF510"/>
    <mergeCell ref="I503:I510"/>
    <mergeCell ref="J503:J510"/>
    <mergeCell ref="K503:K510"/>
    <mergeCell ref="L503:L504"/>
    <mergeCell ref="M503:M504"/>
    <mergeCell ref="X503:X510"/>
    <mergeCell ref="Z525:Z534"/>
    <mergeCell ref="AA525:AA534"/>
    <mergeCell ref="M531:M532"/>
    <mergeCell ref="L521:L522"/>
    <mergeCell ref="M521:M522"/>
    <mergeCell ref="L523:L524"/>
    <mergeCell ref="M541:M542"/>
    <mergeCell ref="AE531:AE532"/>
    <mergeCell ref="L533:L534"/>
    <mergeCell ref="M533:M534"/>
    <mergeCell ref="AE533:AE534"/>
    <mergeCell ref="L535:L536"/>
    <mergeCell ref="G525:G534"/>
    <mergeCell ref="H525:H534"/>
    <mergeCell ref="I525:I534"/>
    <mergeCell ref="J525:J534"/>
    <mergeCell ref="K525:K534"/>
    <mergeCell ref="AE515:AE516"/>
    <mergeCell ref="L517:L518"/>
    <mergeCell ref="M517:M518"/>
    <mergeCell ref="G519:G524"/>
    <mergeCell ref="I519:I524"/>
    <mergeCell ref="J519:J524"/>
    <mergeCell ref="K519:K524"/>
    <mergeCell ref="L519:L520"/>
    <mergeCell ref="M519:M520"/>
    <mergeCell ref="X519:X524"/>
    <mergeCell ref="AD511:AD524"/>
    <mergeCell ref="AE511:AE512"/>
    <mergeCell ref="I511:I518"/>
    <mergeCell ref="J511:J518"/>
    <mergeCell ref="K511:K518"/>
    <mergeCell ref="L511:L512"/>
    <mergeCell ref="M511:M512"/>
    <mergeCell ref="X511:X518"/>
    <mergeCell ref="Y511:Y518"/>
    <mergeCell ref="Z511:Z518"/>
    <mergeCell ref="AA511:AA518"/>
    <mergeCell ref="AB511:AB518"/>
    <mergeCell ref="Y551:Y556"/>
    <mergeCell ref="Z551:Z556"/>
    <mergeCell ref="AA551:AA556"/>
    <mergeCell ref="AB551:AB556"/>
    <mergeCell ref="AE555:AE556"/>
    <mergeCell ref="AE507:AE508"/>
    <mergeCell ref="AE509:AE510"/>
    <mergeCell ref="AE517:AE518"/>
    <mergeCell ref="AF525:AF534"/>
    <mergeCell ref="L527:L528"/>
    <mergeCell ref="M527:M528"/>
    <mergeCell ref="L529:L530"/>
    <mergeCell ref="M529:M530"/>
    <mergeCell ref="AE529:AE530"/>
    <mergeCell ref="L531:L532"/>
    <mergeCell ref="L525:L526"/>
    <mergeCell ref="M525:M526"/>
    <mergeCell ref="L547:L548"/>
    <mergeCell ref="M547:M548"/>
    <mergeCell ref="AE547:AE548"/>
    <mergeCell ref="L543:L544"/>
    <mergeCell ref="M543:M544"/>
    <mergeCell ref="X543:X550"/>
    <mergeCell ref="Y543:Y550"/>
    <mergeCell ref="Z543:Z550"/>
    <mergeCell ref="AA543:AA550"/>
    <mergeCell ref="L549:L550"/>
    <mergeCell ref="M549:M550"/>
    <mergeCell ref="AE541:AE542"/>
    <mergeCell ref="M537:M538"/>
    <mergeCell ref="AE537:AE538"/>
    <mergeCell ref="L539:L540"/>
    <mergeCell ref="C543:C550"/>
    <mergeCell ref="D543:D550"/>
    <mergeCell ref="E543:E550"/>
    <mergeCell ref="F543:F550"/>
    <mergeCell ref="G543:G550"/>
    <mergeCell ref="H543:H550"/>
    <mergeCell ref="I543:I550"/>
    <mergeCell ref="J543:J550"/>
    <mergeCell ref="K543:K550"/>
    <mergeCell ref="AE535:AE536"/>
    <mergeCell ref="G535:G542"/>
    <mergeCell ref="H535:H542"/>
    <mergeCell ref="I535:I542"/>
    <mergeCell ref="J535:J542"/>
    <mergeCell ref="K535:K542"/>
    <mergeCell ref="C503:C542"/>
    <mergeCell ref="D503:D541"/>
    <mergeCell ref="E503:E542"/>
    <mergeCell ref="F503:F542"/>
    <mergeCell ref="Y519:Y524"/>
    <mergeCell ref="Z519:Z524"/>
    <mergeCell ref="AA519:AA524"/>
    <mergeCell ref="AB519:AB524"/>
    <mergeCell ref="M539:M540"/>
    <mergeCell ref="AE539:AE540"/>
    <mergeCell ref="L541:L542"/>
    <mergeCell ref="M535:M536"/>
    <mergeCell ref="X535:X542"/>
    <mergeCell ref="Y535:Y542"/>
    <mergeCell ref="Z535:Z542"/>
    <mergeCell ref="AA535:AA542"/>
    <mergeCell ref="AB535:AB542"/>
    <mergeCell ref="I557:I560"/>
    <mergeCell ref="J557:J560"/>
    <mergeCell ref="K557:K560"/>
    <mergeCell ref="L557:L558"/>
    <mergeCell ref="M557:M558"/>
    <mergeCell ref="X557:X560"/>
    <mergeCell ref="C557:C560"/>
    <mergeCell ref="D557:D560"/>
    <mergeCell ref="E557:E560"/>
    <mergeCell ref="F557:F560"/>
    <mergeCell ref="G557:G560"/>
    <mergeCell ref="H557:H560"/>
    <mergeCell ref="AE551:AE552"/>
    <mergeCell ref="AF551:AF554"/>
    <mergeCell ref="AG551:AG554"/>
    <mergeCell ref="L553:L554"/>
    <mergeCell ref="M553:M554"/>
    <mergeCell ref="AE553:AE554"/>
    <mergeCell ref="L551:L552"/>
    <mergeCell ref="M551:M552"/>
    <mergeCell ref="X551:X556"/>
    <mergeCell ref="L555:L556"/>
    <mergeCell ref="M555:M556"/>
    <mergeCell ref="C551:C556"/>
    <mergeCell ref="D551:D556"/>
    <mergeCell ref="E551:E556"/>
    <mergeCell ref="F551:F556"/>
    <mergeCell ref="G551:G556"/>
    <mergeCell ref="H551:H556"/>
    <mergeCell ref="I551:I556"/>
    <mergeCell ref="J551:J556"/>
    <mergeCell ref="K551:K556"/>
    <mergeCell ref="K379:K382"/>
    <mergeCell ref="L379:L380"/>
    <mergeCell ref="M379:M380"/>
    <mergeCell ref="X379:X382"/>
    <mergeCell ref="Y379:Y382"/>
    <mergeCell ref="L381:L382"/>
    <mergeCell ref="M381:M382"/>
    <mergeCell ref="AF557:AF560"/>
    <mergeCell ref="AG557:AG560"/>
    <mergeCell ref="L559:L560"/>
    <mergeCell ref="M559:M560"/>
    <mergeCell ref="AE559:AE560"/>
    <mergeCell ref="M129:M130"/>
    <mergeCell ref="L177:L178"/>
    <mergeCell ref="M177:M178"/>
    <mergeCell ref="X177:X184"/>
    <mergeCell ref="Y177:Y184"/>
    <mergeCell ref="Y557:Y560"/>
    <mergeCell ref="Z557:Z560"/>
    <mergeCell ref="AA557:AA560"/>
    <mergeCell ref="AB557:AB560"/>
    <mergeCell ref="AD557:AD560"/>
    <mergeCell ref="AE557:AE558"/>
    <mergeCell ref="AE549:AE550"/>
    <mergeCell ref="AB543:AB550"/>
    <mergeCell ref="AE543:AE544"/>
    <mergeCell ref="AF543:AF550"/>
    <mergeCell ref="AG543:AG550"/>
    <mergeCell ref="L545:L546"/>
    <mergeCell ref="M545:M546"/>
    <mergeCell ref="AE545:AE546"/>
    <mergeCell ref="AB501:AB502"/>
    <mergeCell ref="A561:A696"/>
    <mergeCell ref="AF693:AF696"/>
    <mergeCell ref="AG693:AG696"/>
    <mergeCell ref="L695:L696"/>
    <mergeCell ref="M695:M696"/>
    <mergeCell ref="AE695:AE696"/>
    <mergeCell ref="B561:B696"/>
    <mergeCell ref="Y693:Y696"/>
    <mergeCell ref="Z693:Z696"/>
    <mergeCell ref="AA693:AA696"/>
    <mergeCell ref="AB693:AB696"/>
    <mergeCell ref="AD693:AD696"/>
    <mergeCell ref="AE693:AE694"/>
    <mergeCell ref="I693:I696"/>
    <mergeCell ref="J693:J696"/>
    <mergeCell ref="K693:K696"/>
    <mergeCell ref="L693:L694"/>
    <mergeCell ref="M693:M694"/>
    <mergeCell ref="X693:X696"/>
    <mergeCell ref="C693:C696"/>
    <mergeCell ref="D693:D696"/>
    <mergeCell ref="E693:E696"/>
    <mergeCell ref="F693:F696"/>
    <mergeCell ref="G693:G696"/>
    <mergeCell ref="H693:H696"/>
    <mergeCell ref="AG685:AG692"/>
    <mergeCell ref="L687:L688"/>
    <mergeCell ref="M687:M688"/>
    <mergeCell ref="AE687:AE688"/>
    <mergeCell ref="L689:L690"/>
    <mergeCell ref="M689:M690"/>
    <mergeCell ref="AE689:AE690"/>
    <mergeCell ref="X525:X534"/>
    <mergeCell ref="Y525:Y534"/>
    <mergeCell ref="AE185:AE186"/>
    <mergeCell ref="AE187:AE188"/>
    <mergeCell ref="AE189:AE190"/>
    <mergeCell ref="AE191:AE192"/>
    <mergeCell ref="AE193:AE194"/>
    <mergeCell ref="AE195:AE196"/>
    <mergeCell ref="AE381:AE382"/>
    <mergeCell ref="AE385:AE386"/>
    <mergeCell ref="AE203:AE204"/>
    <mergeCell ref="AE205:AE206"/>
    <mergeCell ref="AE207:AE208"/>
    <mergeCell ref="AE299:AE300"/>
    <mergeCell ref="AE247:AE248"/>
    <mergeCell ref="AE523:AE524"/>
    <mergeCell ref="AE527:AE528"/>
    <mergeCell ref="AE489:AE490"/>
    <mergeCell ref="AE491:AE492"/>
    <mergeCell ref="AE493:AE494"/>
    <mergeCell ref="AE473:AE474"/>
    <mergeCell ref="AE475:AE476"/>
    <mergeCell ref="AE477:AE478"/>
    <mergeCell ref="AE479:AE480"/>
    <mergeCell ref="AE481:AE482"/>
    <mergeCell ref="AB525:AB534"/>
    <mergeCell ref="AD525:AD534"/>
    <mergeCell ref="AE525:AE526"/>
    <mergeCell ref="AB271:AB276"/>
    <mergeCell ref="AD271:AD272"/>
    <mergeCell ref="AE271:AE272"/>
    <mergeCell ref="AB261:AB264"/>
    <mergeCell ref="AE295:AE296"/>
    <mergeCell ref="AE297:AE298"/>
    <mergeCell ref="AE333:AE334"/>
    <mergeCell ref="AE209:AE210"/>
    <mergeCell ref="AE211:AE212"/>
    <mergeCell ref="AE213:AE214"/>
    <mergeCell ref="AE215:AE216"/>
    <mergeCell ref="AE217:AE218"/>
    <mergeCell ref="AE219:AE220"/>
    <mergeCell ref="AE197:AE198"/>
    <mergeCell ref="AE199:AE200"/>
    <mergeCell ref="AE201:AE202"/>
    <mergeCell ref="AE249:AE250"/>
    <mergeCell ref="AA459:AA472"/>
    <mergeCell ref="AB459:AB472"/>
    <mergeCell ref="X473:X482"/>
    <mergeCell ref="Y473:Y482"/>
    <mergeCell ref="Z473:Z482"/>
    <mergeCell ref="AA473:AA482"/>
    <mergeCell ref="AB473:AB482"/>
    <mergeCell ref="AE261:AE262"/>
    <mergeCell ref="AB253:AB256"/>
    <mergeCell ref="AD253:AD256"/>
    <mergeCell ref="AE253:AE254"/>
    <mergeCell ref="AE231:AE232"/>
    <mergeCell ref="Y447:Y454"/>
    <mergeCell ref="AA455:AA458"/>
    <mergeCell ref="AB455:AB458"/>
    <mergeCell ref="AD455:AD458"/>
    <mergeCell ref="AE455:AE456"/>
    <mergeCell ref="AE427:AE428"/>
    <mergeCell ref="AB417:AB424"/>
    <mergeCell ref="AE469:AE470"/>
    <mergeCell ref="AE471:AE472"/>
    <mergeCell ref="AE721:AE722"/>
    <mergeCell ref="AE709:AE710"/>
    <mergeCell ref="AE679:AE680"/>
    <mergeCell ref="AE639:AE640"/>
    <mergeCell ref="AE565:AE566"/>
    <mergeCell ref="AE713:AE714"/>
    <mergeCell ref="AE711:AE712"/>
    <mergeCell ref="AE583:AE584"/>
    <mergeCell ref="B227:B382"/>
    <mergeCell ref="AD85:AD102"/>
    <mergeCell ref="AD535:AD556"/>
    <mergeCell ref="AE175:AE176"/>
    <mergeCell ref="AE177:AE178"/>
    <mergeCell ref="AE179:AE180"/>
    <mergeCell ref="AE181:AE182"/>
    <mergeCell ref="AE183:AE184"/>
    <mergeCell ref="AE125:AE126"/>
    <mergeCell ref="AE127:AE128"/>
    <mergeCell ref="AE129:AE130"/>
    <mergeCell ref="AE165:AE166"/>
    <mergeCell ref="AE167:AE168"/>
    <mergeCell ref="AE169:AE170"/>
    <mergeCell ref="AE171:AE172"/>
    <mergeCell ref="AE173:AE174"/>
    <mergeCell ref="AE157:AE158"/>
    <mergeCell ref="AE137:AE138"/>
    <mergeCell ref="AE379:AE380"/>
    <mergeCell ref="AE221:AE222"/>
    <mergeCell ref="AE223:AE224"/>
    <mergeCell ref="AE225:AE226"/>
    <mergeCell ref="AF201:AF208"/>
    <mergeCell ref="AF209:AF214"/>
    <mergeCell ref="AF215:AF222"/>
    <mergeCell ref="AF223:AF226"/>
    <mergeCell ref="AG257:AG262"/>
    <mergeCell ref="AF125:AF130"/>
    <mergeCell ref="AF165:AF170"/>
    <mergeCell ref="AF171:AF176"/>
    <mergeCell ref="AF177:AF184"/>
    <mergeCell ref="AF185:AF192"/>
    <mergeCell ref="AF193:AF200"/>
    <mergeCell ref="AE519:AE520"/>
    <mergeCell ref="AE521:AE522"/>
    <mergeCell ref="AE437:AE438"/>
    <mergeCell ref="AE447:AE448"/>
    <mergeCell ref="AE449:AE450"/>
    <mergeCell ref="AE451:AE452"/>
    <mergeCell ref="AE453:AE454"/>
    <mergeCell ref="AE459:AE460"/>
    <mergeCell ref="AE391:AE392"/>
    <mergeCell ref="AE393:AE394"/>
    <mergeCell ref="AE395:AE396"/>
    <mergeCell ref="AE397:AE398"/>
    <mergeCell ref="AE433:AE434"/>
    <mergeCell ref="AE435:AE436"/>
    <mergeCell ref="AE335:AE336"/>
    <mergeCell ref="AE341:AE342"/>
    <mergeCell ref="AE373:AE374"/>
    <mergeCell ref="AE461:AE462"/>
    <mergeCell ref="AE463:AE464"/>
    <mergeCell ref="AE465:AE466"/>
    <mergeCell ref="AE467:AE468"/>
  </mergeCells>
  <conditionalFormatting sqref="AF111:AH111">
    <cfRule type="iconSet" priority="566">
      <iconSet iconSet="3Symbols">
        <cfvo type="percent" val="0"/>
        <cfvo type="percent" val="33"/>
        <cfvo type="percent" val="67"/>
      </iconSet>
    </cfRule>
  </conditionalFormatting>
  <conditionalFormatting sqref="AF119:AG119">
    <cfRule type="iconSet" priority="565">
      <iconSet iconSet="3Symbols">
        <cfvo type="percent" val="0"/>
        <cfvo type="percent" val="33"/>
        <cfvo type="percent" val="67"/>
      </iconSet>
    </cfRule>
  </conditionalFormatting>
  <conditionalFormatting sqref="AG153">
    <cfRule type="iconSet" priority="564">
      <iconSet iconSet="3Symbols">
        <cfvo type="percent" val="0"/>
        <cfvo type="percent" val="33"/>
        <cfvo type="percent" val="67"/>
      </iconSet>
    </cfRule>
  </conditionalFormatting>
  <conditionalFormatting sqref="AF161:AG161">
    <cfRule type="iconSet" priority="562">
      <iconSet iconSet="3Symbols">
        <cfvo type="percent" val="0"/>
        <cfvo type="percent" val="33"/>
        <cfvo type="percent" val="67"/>
      </iconSet>
    </cfRule>
  </conditionalFormatting>
  <conditionalFormatting sqref="AG145">
    <cfRule type="iconSet" priority="561">
      <iconSet iconSet="3Symbols">
        <cfvo type="percent" val="0"/>
        <cfvo type="percent" val="33"/>
        <cfvo type="percent" val="67"/>
      </iconSet>
    </cfRule>
  </conditionalFormatting>
  <conditionalFormatting sqref="AC111">
    <cfRule type="colorScale" priority="573">
      <colorScale>
        <cfvo type="percent" val="45"/>
        <cfvo type="percent" val="85"/>
        <cfvo type="percent" val="100"/>
        <color rgb="FFF8696B"/>
        <color rgb="FFFFEB84"/>
        <color rgb="FF63BE7B"/>
      </colorScale>
    </cfRule>
    <cfRule type="colorScale" priority="574">
      <colorScale>
        <cfvo type="num" val="45"/>
        <cfvo type="num" val="85"/>
        <cfvo type="num" val="100"/>
        <color rgb="FFF8696B"/>
        <color rgb="FFFFEB84"/>
        <color rgb="FF63BE7B"/>
      </colorScale>
    </cfRule>
    <cfRule type="colorScale" priority="575">
      <colorScale>
        <cfvo type="num" val="0"/>
        <cfvo type="num" val="0"/>
        <cfvo type="num" val="85"/>
        <color rgb="FFF8696B"/>
        <color rgb="FFFFEB84"/>
        <color rgb="FF63BE7B"/>
      </colorScale>
    </cfRule>
  </conditionalFormatting>
  <conditionalFormatting sqref="AC165">
    <cfRule type="colorScale" priority="552">
      <colorScale>
        <cfvo type="percent" val="45"/>
        <cfvo type="percent" val="85"/>
        <cfvo type="percent" val="100"/>
        <color rgb="FFF8696B"/>
        <color rgb="FFFFEB84"/>
        <color rgb="FF63BE7B"/>
      </colorScale>
    </cfRule>
    <cfRule type="colorScale" priority="553">
      <colorScale>
        <cfvo type="num" val="45"/>
        <cfvo type="num" val="85"/>
        <cfvo type="num" val="100"/>
        <color rgb="FFF8696B"/>
        <color rgb="FFFFEB84"/>
        <color rgb="FF63BE7B"/>
      </colorScale>
    </cfRule>
    <cfRule type="colorScale" priority="554">
      <colorScale>
        <cfvo type="num" val="0"/>
        <cfvo type="num" val="0"/>
        <cfvo type="num" val="85"/>
        <color rgb="FFF8696B"/>
        <color rgb="FFFFEB84"/>
        <color rgb="FF63BE7B"/>
      </colorScale>
    </cfRule>
  </conditionalFormatting>
  <conditionalFormatting sqref="AC383">
    <cfRule type="colorScale" priority="540">
      <colorScale>
        <cfvo type="percent" val="45"/>
        <cfvo type="percent" val="85"/>
        <cfvo type="percent" val="100"/>
        <color rgb="FFF8696B"/>
        <color rgb="FFFFEB84"/>
        <color rgb="FF63BE7B"/>
      </colorScale>
    </cfRule>
    <cfRule type="colorScale" priority="541">
      <colorScale>
        <cfvo type="num" val="45"/>
        <cfvo type="num" val="85"/>
        <cfvo type="num" val="100"/>
        <color rgb="FFF8696B"/>
        <color rgb="FFFFEB84"/>
        <color rgb="FF63BE7B"/>
      </colorScale>
    </cfRule>
    <cfRule type="colorScale" priority="542">
      <colorScale>
        <cfvo type="num" val="0"/>
        <cfvo type="num" val="0"/>
        <cfvo type="num" val="85"/>
        <color rgb="FFF8696B"/>
        <color rgb="FFFFEB84"/>
        <color rgb="FF63BE7B"/>
      </colorScale>
    </cfRule>
  </conditionalFormatting>
  <conditionalFormatting sqref="AF399:AG399 AF383:AG383">
    <cfRule type="iconSet" priority="524">
      <iconSet iconSet="3Symbols">
        <cfvo type="percent" val="0"/>
        <cfvo type="percent" val="33"/>
        <cfvo type="percent" val="67"/>
      </iconSet>
    </cfRule>
  </conditionalFormatting>
  <conditionalFormatting sqref="AF425 AF417 AF403 AF409:AG409 AH383">
    <cfRule type="iconSet" priority="523">
      <iconSet iconSet="3Symbols">
        <cfvo type="percent" val="0"/>
        <cfvo type="percent" val="33"/>
        <cfvo type="percent" val="67"/>
      </iconSet>
    </cfRule>
  </conditionalFormatting>
  <conditionalFormatting sqref="AF455:AG455">
    <cfRule type="iconSet" priority="522">
      <iconSet iconSet="3Symbols">
        <cfvo type="percent" val="0"/>
        <cfvo type="percent" val="33"/>
        <cfvo type="percent" val="67"/>
      </iconSet>
    </cfRule>
  </conditionalFormatting>
  <conditionalFormatting sqref="AF625:AG625 AF569 AF565 AF587:AG587 AF581:AG581 AF577:AG577 AF605:AG605 AF601:AG601 AF593:AG593 AF617:AG617 AF611:AG611 AF561:AH561">
    <cfRule type="iconSet" priority="454">
      <iconSet iconSet="3Symbols">
        <cfvo type="percent" val="0"/>
        <cfvo type="percent" val="33"/>
        <cfvo type="percent" val="67"/>
      </iconSet>
    </cfRule>
  </conditionalFormatting>
  <conditionalFormatting sqref="AF589:AG589">
    <cfRule type="iconSet" priority="453">
      <iconSet iconSet="3Symbols">
        <cfvo type="percent" val="0"/>
        <cfvo type="percent" val="33"/>
        <cfvo type="percent" val="67"/>
      </iconSet>
    </cfRule>
  </conditionalFormatting>
  <conditionalFormatting sqref="AF633:AG633 AF641:AG641">
    <cfRule type="iconSet" priority="452">
      <iconSet iconSet="3Symbols">
        <cfvo type="percent" val="0"/>
        <cfvo type="percent" val="33"/>
        <cfvo type="percent" val="67"/>
      </iconSet>
    </cfRule>
  </conditionalFormatting>
  <conditionalFormatting sqref="AF647:AG647">
    <cfRule type="iconSet" priority="451">
      <iconSet iconSet="3Symbols">
        <cfvo type="percent" val="0"/>
        <cfvo type="percent" val="33"/>
        <cfvo type="percent" val="67"/>
      </iconSet>
    </cfRule>
  </conditionalFormatting>
  <conditionalFormatting sqref="AF659:AG659">
    <cfRule type="iconSet" priority="450">
      <iconSet iconSet="3Symbols">
        <cfvo type="percent" val="0"/>
        <cfvo type="percent" val="33"/>
        <cfvo type="percent" val="67"/>
      </iconSet>
    </cfRule>
  </conditionalFormatting>
  <conditionalFormatting sqref="AF685:AG685 AF655:AG655">
    <cfRule type="iconSet" priority="509">
      <iconSet iconSet="3Symbols">
        <cfvo type="percent" val="0"/>
        <cfvo type="percent" val="33"/>
        <cfvo type="percent" val="67"/>
      </iconSet>
    </cfRule>
  </conditionalFormatting>
  <conditionalFormatting sqref="AC561">
    <cfRule type="colorScale" priority="511">
      <colorScale>
        <cfvo type="percent" val="45"/>
        <cfvo type="percent" val="85"/>
        <cfvo type="percent" val="100"/>
        <color rgb="FFF8696B"/>
        <color rgb="FFFFEB84"/>
        <color rgb="FF63BE7B"/>
      </colorScale>
    </cfRule>
    <cfRule type="colorScale" priority="512">
      <colorScale>
        <cfvo type="num" val="45"/>
        <cfvo type="num" val="85"/>
        <cfvo type="num" val="100"/>
        <color rgb="FFF8696B"/>
        <color rgb="FFFFEB84"/>
        <color rgb="FF63BE7B"/>
      </colorScale>
    </cfRule>
    <cfRule type="colorScale" priority="513">
      <colorScale>
        <cfvo type="num" val="0"/>
        <cfvo type="num" val="0"/>
        <cfvo type="num" val="85"/>
        <color rgb="FFF8696B"/>
        <color rgb="FFFFEB84"/>
        <color rgb="FF63BE7B"/>
      </colorScale>
    </cfRule>
  </conditionalFormatting>
  <conditionalFormatting sqref="AF257 AF227:AH227">
    <cfRule type="iconSet" priority="344">
      <iconSet iconSet="3Symbols">
        <cfvo type="percent" val="0"/>
        <cfvo type="percent" val="33"/>
        <cfvo type="percent" val="67"/>
      </iconSet>
    </cfRule>
  </conditionalFormatting>
  <conditionalFormatting sqref="AF349:AG349 AF319 AF299 AF293 AF289:AG289 AF265 AF271:AG271">
    <cfRule type="iconSet" priority="343">
      <iconSet iconSet="3Symbols">
        <cfvo type="percent" val="0"/>
        <cfvo type="percent" val="33"/>
        <cfvo type="percent" val="67"/>
      </iconSet>
    </cfRule>
  </conditionalFormatting>
  <conditionalFormatting sqref="AF371:AG371">
    <cfRule type="iconSet" priority="342">
      <iconSet iconSet="3Symbols">
        <cfvo type="percent" val="0"/>
        <cfvo type="percent" val="33"/>
        <cfvo type="percent" val="67"/>
      </iconSet>
    </cfRule>
  </conditionalFormatting>
  <conditionalFormatting sqref="AF239:AG239">
    <cfRule type="iconSet" priority="334">
      <iconSet iconSet="3Symbols">
        <cfvo type="percent" val="0"/>
        <cfvo type="percent" val="33"/>
        <cfvo type="percent" val="67"/>
      </iconSet>
    </cfRule>
  </conditionalFormatting>
  <conditionalFormatting sqref="AF277">
    <cfRule type="iconSet" priority="295">
      <iconSet iconSet="3Symbols">
        <cfvo type="percent" val="0"/>
        <cfvo type="percent" val="33"/>
        <cfvo type="percent" val="67"/>
      </iconSet>
    </cfRule>
  </conditionalFormatting>
  <conditionalFormatting sqref="AF285">
    <cfRule type="iconSet" priority="287">
      <iconSet iconSet="3Symbols">
        <cfvo type="percent" val="0"/>
        <cfvo type="percent" val="33"/>
        <cfvo type="percent" val="67"/>
      </iconSet>
    </cfRule>
  </conditionalFormatting>
  <conditionalFormatting sqref="AF303:AG303">
    <cfRule type="iconSet" priority="285">
      <iconSet iconSet="3Symbols">
        <cfvo type="percent" val="0"/>
        <cfvo type="percent" val="33"/>
        <cfvo type="percent" val="67"/>
      </iconSet>
    </cfRule>
  </conditionalFormatting>
  <conditionalFormatting sqref="AF315:AG315">
    <cfRule type="iconSet" priority="276">
      <iconSet iconSet="3Symbols">
        <cfvo type="percent" val="0"/>
        <cfvo type="percent" val="33"/>
        <cfvo type="percent" val="67"/>
      </iconSet>
    </cfRule>
  </conditionalFormatting>
  <conditionalFormatting sqref="AF321:AG321">
    <cfRule type="iconSet" priority="268">
      <iconSet iconSet="3Symbols">
        <cfvo type="percent" val="0"/>
        <cfvo type="percent" val="33"/>
        <cfvo type="percent" val="67"/>
      </iconSet>
    </cfRule>
  </conditionalFormatting>
  <conditionalFormatting sqref="AF337">
    <cfRule type="iconSet" priority="259">
      <iconSet iconSet="3Symbols">
        <cfvo type="percent" val="0"/>
        <cfvo type="percent" val="33"/>
        <cfvo type="percent" val="67"/>
      </iconSet>
    </cfRule>
  </conditionalFormatting>
  <conditionalFormatting sqref="AF343">
    <cfRule type="iconSet" priority="248">
      <iconSet iconSet="3Symbols">
        <cfvo type="percent" val="0"/>
        <cfvo type="percent" val="33"/>
        <cfvo type="percent" val="67"/>
      </iconSet>
    </cfRule>
  </conditionalFormatting>
  <conditionalFormatting sqref="AF365:AG365">
    <cfRule type="iconSet" priority="247">
      <iconSet iconSet="3Symbols">
        <cfvo type="percent" val="0"/>
        <cfvo type="percent" val="33"/>
        <cfvo type="percent" val="67"/>
      </iconSet>
    </cfRule>
  </conditionalFormatting>
  <conditionalFormatting sqref="AF369:AG369">
    <cfRule type="iconSet" priority="354">
      <iconSet iconSet="3Symbols">
        <cfvo type="percent" val="0"/>
        <cfvo type="percent" val="33"/>
        <cfvo type="percent" val="67"/>
      </iconSet>
    </cfRule>
  </conditionalFormatting>
  <conditionalFormatting sqref="AC227">
    <cfRule type="colorScale" priority="355">
      <colorScale>
        <cfvo type="percent" val="45"/>
        <cfvo type="percent" val="85"/>
        <cfvo type="percent" val="100"/>
        <color rgb="FFF8696B"/>
        <color rgb="FFFFEB84"/>
        <color rgb="FF63BE7B"/>
      </colorScale>
    </cfRule>
    <cfRule type="colorScale" priority="356">
      <colorScale>
        <cfvo type="num" val="45"/>
        <cfvo type="num" val="85"/>
        <cfvo type="num" val="100"/>
        <color rgb="FFF8696B"/>
        <color rgb="FFFFEB84"/>
        <color rgb="FF63BE7B"/>
      </colorScale>
    </cfRule>
    <cfRule type="colorScale" priority="357">
      <colorScale>
        <cfvo type="num" val="0"/>
        <cfvo type="num" val="0"/>
        <cfvo type="num" val="85"/>
        <color rgb="FFF8696B"/>
        <color rgb="FFFFEB84"/>
        <color rgb="FF63BE7B"/>
      </colorScale>
    </cfRule>
  </conditionalFormatting>
  <conditionalFormatting sqref="AF715:AG715 AF697:AH697">
    <cfRule type="iconSet" priority="152">
      <iconSet iconSet="3Symbols">
        <cfvo type="percent" val="0"/>
        <cfvo type="percent" val="33"/>
        <cfvo type="percent" val="67"/>
      </iconSet>
    </cfRule>
  </conditionalFormatting>
  <conditionalFormatting sqref="AF773:AG773 AF723:AG723 AF765:AG765">
    <cfRule type="iconSet" priority="151">
      <iconSet iconSet="3Symbols">
        <cfvo type="percent" val="0"/>
        <cfvo type="percent" val="33"/>
        <cfvo type="percent" val="67"/>
      </iconSet>
    </cfRule>
  </conditionalFormatting>
  <conditionalFormatting sqref="AF759">
    <cfRule type="iconSet" priority="150">
      <iconSet iconSet="3Symbols">
        <cfvo type="percent" val="0"/>
        <cfvo type="percent" val="33"/>
        <cfvo type="percent" val="67"/>
      </iconSet>
    </cfRule>
  </conditionalFormatting>
  <conditionalFormatting sqref="AF737:AG737">
    <cfRule type="iconSet" priority="149">
      <iconSet iconSet="3Symbols">
        <cfvo type="percent" val="0"/>
        <cfvo type="percent" val="33"/>
        <cfvo type="percent" val="67"/>
      </iconSet>
    </cfRule>
  </conditionalFormatting>
  <conditionalFormatting sqref="AF743:AG743">
    <cfRule type="iconSet" priority="148">
      <iconSet iconSet="3Symbols">
        <cfvo type="percent" val="0"/>
        <cfvo type="percent" val="33"/>
        <cfvo type="percent" val="67"/>
      </iconSet>
    </cfRule>
  </conditionalFormatting>
  <conditionalFormatting sqref="AF803:AG803">
    <cfRule type="iconSet" priority="147">
      <iconSet iconSet="3Symbols">
        <cfvo type="percent" val="0"/>
        <cfvo type="percent" val="33"/>
        <cfvo type="percent" val="67"/>
      </iconSet>
    </cfRule>
  </conditionalFormatting>
  <conditionalFormatting sqref="AF809:AG809">
    <cfRule type="iconSet" priority="146">
      <iconSet iconSet="3Symbols">
        <cfvo type="percent" val="0"/>
        <cfvo type="percent" val="33"/>
        <cfvo type="percent" val="67"/>
      </iconSet>
    </cfRule>
  </conditionalFormatting>
  <conditionalFormatting sqref="AF749">
    <cfRule type="iconSet" priority="145">
      <iconSet iconSet="3Symbols">
        <cfvo type="percent" val="0"/>
        <cfvo type="percent" val="33"/>
        <cfvo type="percent" val="67"/>
      </iconSet>
    </cfRule>
  </conditionalFormatting>
  <conditionalFormatting sqref="AF761">
    <cfRule type="iconSet" priority="144">
      <iconSet iconSet="3Symbols">
        <cfvo type="percent" val="0"/>
        <cfvo type="percent" val="33"/>
        <cfvo type="percent" val="67"/>
      </iconSet>
    </cfRule>
  </conditionalFormatting>
  <conditionalFormatting sqref="AF839:AG839">
    <cfRule type="iconSet" priority="143">
      <iconSet iconSet="3Symbols">
        <cfvo type="percent" val="0"/>
        <cfvo type="percent" val="33"/>
        <cfvo type="percent" val="67"/>
      </iconSet>
    </cfRule>
  </conditionalFormatting>
  <conditionalFormatting sqref="AF799:AG799">
    <cfRule type="iconSet" priority="142">
      <iconSet iconSet="3Symbols">
        <cfvo type="percent" val="0"/>
        <cfvo type="percent" val="33"/>
        <cfvo type="percent" val="67"/>
      </iconSet>
    </cfRule>
  </conditionalFormatting>
  <conditionalFormatting sqref="AF825:AG825">
    <cfRule type="iconSet" priority="141">
      <iconSet iconSet="3Symbols">
        <cfvo type="percent" val="0"/>
        <cfvo type="percent" val="33"/>
        <cfvo type="percent" val="67"/>
      </iconSet>
    </cfRule>
  </conditionalFormatting>
  <conditionalFormatting sqref="AF729">
    <cfRule type="iconSet" priority="140">
      <iconSet iconSet="3Symbols">
        <cfvo type="percent" val="0"/>
        <cfvo type="percent" val="33"/>
        <cfvo type="percent" val="67"/>
      </iconSet>
    </cfRule>
  </conditionalFormatting>
  <conditionalFormatting sqref="AF707">
    <cfRule type="iconSet" priority="139">
      <iconSet iconSet="3Symbols">
        <cfvo type="percent" val="0"/>
        <cfvo type="percent" val="33"/>
        <cfvo type="percent" val="67"/>
      </iconSet>
    </cfRule>
  </conditionalFormatting>
  <conditionalFormatting sqref="AE841">
    <cfRule type="iconSet" priority="138">
      <iconSet iconSet="3Symbols">
        <cfvo type="percent" val="0"/>
        <cfvo type="percent" val="33"/>
        <cfvo type="percent" val="67"/>
      </iconSet>
    </cfRule>
  </conditionalFormatting>
  <conditionalFormatting sqref="AF823:AG823">
    <cfRule type="iconSet" priority="137">
      <iconSet iconSet="3Symbols">
        <cfvo type="percent" val="0"/>
        <cfvo type="percent" val="33"/>
        <cfvo type="percent" val="67"/>
      </iconSet>
    </cfRule>
  </conditionalFormatting>
  <conditionalFormatting sqref="AF819:AG819">
    <cfRule type="iconSet" priority="133">
      <iconSet iconSet="3Symbols">
        <cfvo type="percent" val="0"/>
        <cfvo type="percent" val="33"/>
        <cfvo type="percent" val="67"/>
      </iconSet>
    </cfRule>
  </conditionalFormatting>
  <conditionalFormatting sqref="AF829:AG829">
    <cfRule type="iconSet" priority="131">
      <iconSet iconSet="3Symbols">
        <cfvo type="percent" val="0"/>
        <cfvo type="percent" val="33"/>
        <cfvo type="percent" val="67"/>
      </iconSet>
    </cfRule>
  </conditionalFormatting>
  <conditionalFormatting sqref="AF831:AG831">
    <cfRule type="iconSet" priority="127">
      <iconSet iconSet="3Symbols">
        <cfvo type="percent" val="0"/>
        <cfvo type="percent" val="33"/>
        <cfvo type="percent" val="67"/>
      </iconSet>
    </cfRule>
  </conditionalFormatting>
  <conditionalFormatting sqref="AF791 AF781:AG781 AF795:AG795">
    <cfRule type="iconSet" priority="197">
      <iconSet iconSet="3Symbols">
        <cfvo type="percent" val="0"/>
        <cfvo type="percent" val="33"/>
        <cfvo type="percent" val="67"/>
      </iconSet>
    </cfRule>
  </conditionalFormatting>
  <conditionalFormatting sqref="AC697">
    <cfRule type="colorScale" priority="198">
      <colorScale>
        <cfvo type="percent" val="45"/>
        <cfvo type="percent" val="85"/>
        <cfvo type="percent" val="100"/>
        <color rgb="FFF8696B"/>
        <color rgb="FFFFEB84"/>
        <color rgb="FF63BE7B"/>
      </colorScale>
    </cfRule>
    <cfRule type="colorScale" priority="199">
      <colorScale>
        <cfvo type="num" val="45"/>
        <cfvo type="num" val="85"/>
        <cfvo type="num" val="100"/>
        <color rgb="FFF8696B"/>
        <color rgb="FFFFEB84"/>
        <color rgb="FF63BE7B"/>
      </colorScale>
    </cfRule>
    <cfRule type="colorScale" priority="200">
      <colorScale>
        <cfvo type="num" val="0"/>
        <cfvo type="num" val="0"/>
        <cfvo type="num" val="85"/>
        <color rgb="FFF8696B"/>
        <color rgb="FFFFEB84"/>
        <color rgb="FF63BE7B"/>
      </colorScale>
    </cfRule>
  </conditionalFormatting>
  <conditionalFormatting sqref="AC3">
    <cfRule type="colorScale" priority="107">
      <colorScale>
        <cfvo type="percent" val="45"/>
        <cfvo type="percent" val="85"/>
        <cfvo type="percent" val="100"/>
        <color rgb="FFF8696B"/>
        <color rgb="FFFFEB84"/>
        <color rgb="FF63BE7B"/>
      </colorScale>
    </cfRule>
    <cfRule type="colorScale" priority="108">
      <colorScale>
        <cfvo type="num" val="45"/>
        <cfvo type="num" val="85"/>
        <cfvo type="num" val="100"/>
        <color rgb="FFF8696B"/>
        <color rgb="FFFFEB84"/>
        <color rgb="FF63BE7B"/>
      </colorScale>
    </cfRule>
    <cfRule type="colorScale" priority="109">
      <colorScale>
        <cfvo type="num" val="0"/>
        <cfvo type="num" val="0"/>
        <cfvo type="num" val="85"/>
        <color rgb="FFF8696B"/>
        <color rgb="FFFFEB84"/>
        <color rgb="FF63BE7B"/>
      </colorScale>
    </cfRule>
  </conditionalFormatting>
  <conditionalFormatting sqref="AF3:AH3">
    <cfRule type="iconSet" priority="75">
      <iconSet iconSet="3Symbols">
        <cfvo type="percent" val="0"/>
        <cfvo type="percent" val="33"/>
        <cfvo type="percent" val="67"/>
      </iconSet>
    </cfRule>
  </conditionalFormatting>
  <conditionalFormatting sqref="AF25">
    <cfRule type="iconSet" priority="74">
      <iconSet iconSet="3Symbols">
        <cfvo type="percent" val="0"/>
        <cfvo type="percent" val="33"/>
        <cfvo type="percent" val="67"/>
      </iconSet>
    </cfRule>
  </conditionalFormatting>
  <conditionalFormatting sqref="AF51:AG51 AF41">
    <cfRule type="iconSet" priority="73">
      <iconSet iconSet="3Symbols">
        <cfvo type="percent" val="0"/>
        <cfvo type="percent" val="33"/>
        <cfvo type="percent" val="67"/>
      </iconSet>
    </cfRule>
  </conditionalFormatting>
  <conditionalFormatting sqref="AF75:AG75 AF61">
    <cfRule type="iconSet" priority="72">
      <iconSet iconSet="3Symbols">
        <cfvo type="percent" val="0"/>
        <cfvo type="percent" val="33"/>
        <cfvo type="percent" val="67"/>
      </iconSet>
    </cfRule>
  </conditionalFormatting>
  <conditionalFormatting sqref="AF103:AG103 AF85:AG85">
    <cfRule type="iconSet" priority="71">
      <iconSet iconSet="3Symbols">
        <cfvo type="percent" val="0"/>
        <cfvo type="percent" val="33"/>
        <cfvo type="percent" val="67"/>
      </iconSet>
    </cfRule>
  </conditionalFormatting>
  <conditionalFormatting sqref="AF13">
    <cfRule type="iconSet" priority="70">
      <iconSet iconSet="3Symbols">
        <cfvo type="percent" val="0"/>
        <cfvo type="percent" val="33"/>
        <cfvo type="percent" val="67"/>
      </iconSet>
    </cfRule>
  </conditionalFormatting>
  <conditionalFormatting sqref="AF29">
    <cfRule type="iconSet" priority="69">
      <iconSet iconSet="3Symbols">
        <cfvo type="percent" val="0"/>
        <cfvo type="percent" val="33"/>
        <cfvo type="percent" val="67"/>
      </iconSet>
    </cfRule>
  </conditionalFormatting>
  <conditionalFormatting sqref="AF71">
    <cfRule type="iconSet" priority="68">
      <iconSet iconSet="3Symbols">
        <cfvo type="percent" val="0"/>
        <cfvo type="percent" val="33"/>
        <cfvo type="percent" val="67"/>
      </iconSet>
    </cfRule>
  </conditionalFormatting>
  <conditionalFormatting sqref="AF107:AG107">
    <cfRule type="iconSet" priority="67">
      <iconSet iconSet="3Symbols">
        <cfvo type="percent" val="0"/>
        <cfvo type="percent" val="33"/>
        <cfvo type="percent" val="67"/>
      </iconSet>
    </cfRule>
  </conditionalFormatting>
  <conditionalFormatting sqref="AC459:AC460">
    <cfRule type="colorScale" priority="50">
      <colorScale>
        <cfvo type="percent" val="45"/>
        <cfvo type="percent" val="85"/>
        <cfvo type="percent" val="100"/>
        <color rgb="FFF8696B"/>
        <color rgb="FFFFEB84"/>
        <color rgb="FF63BE7B"/>
      </colorScale>
    </cfRule>
    <cfRule type="colorScale" priority="51">
      <colorScale>
        <cfvo type="num" val="45"/>
        <cfvo type="num" val="85"/>
        <cfvo type="num" val="100"/>
        <color rgb="FFF8696B"/>
        <color rgb="FFFFEB84"/>
        <color rgb="FF63BE7B"/>
      </colorScale>
    </cfRule>
    <cfRule type="colorScale" priority="52">
      <colorScale>
        <cfvo type="num" val="0"/>
        <cfvo type="num" val="0"/>
        <cfvo type="num" val="85"/>
        <color rgb="FFF8696B"/>
        <color rgb="FFFFEB84"/>
        <color rgb="FF63BE7B"/>
      </colorScale>
    </cfRule>
  </conditionalFormatting>
  <conditionalFormatting sqref="AF503:AG503 AF483 AF495:AG495">
    <cfRule type="iconSet" priority="34">
      <iconSet iconSet="3Symbols">
        <cfvo type="percent" val="0"/>
        <cfvo type="percent" val="33"/>
        <cfvo type="percent" val="67"/>
      </iconSet>
    </cfRule>
  </conditionalFormatting>
  <conditionalFormatting sqref="AF543:AG543 AF551:AG551">
    <cfRule type="iconSet" priority="33">
      <iconSet iconSet="3Symbols">
        <cfvo type="percent" val="0"/>
        <cfvo type="percent" val="33"/>
        <cfvo type="percent" val="67"/>
      </iconSet>
    </cfRule>
  </conditionalFormatting>
  <conditionalFormatting sqref="AF459:AG459 AG460">
    <cfRule type="iconSet" priority="32">
      <iconSet iconSet="3Symbols">
        <cfvo type="percent" val="0"/>
        <cfvo type="percent" val="33"/>
        <cfvo type="percent" val="67"/>
      </iconSet>
    </cfRule>
  </conditionalFormatting>
  <conditionalFormatting sqref="AF535">
    <cfRule type="iconSet" priority="31">
      <iconSet iconSet="3Symbols">
        <cfvo type="percent" val="0"/>
        <cfvo type="percent" val="33"/>
        <cfvo type="percent" val="67"/>
      </iconSet>
    </cfRule>
  </conditionalFormatting>
  <conditionalFormatting sqref="AF525">
    <cfRule type="iconSet" priority="30">
      <iconSet iconSet="3Symbols">
        <cfvo type="percent" val="0"/>
        <cfvo type="percent" val="33"/>
        <cfvo type="percent" val="67"/>
      </iconSet>
    </cfRule>
  </conditionalFormatting>
  <conditionalFormatting sqref="AF511">
    <cfRule type="iconSet" priority="29">
      <iconSet iconSet="3Symbols">
        <cfvo type="percent" val="0"/>
        <cfvo type="percent" val="33"/>
        <cfvo type="percent" val="67"/>
      </iconSet>
    </cfRule>
  </conditionalFormatting>
  <conditionalFormatting sqref="AF557:AG557">
    <cfRule type="iconSet" priority="28">
      <iconSet iconSet="3Symbols">
        <cfvo type="percent" val="0"/>
        <cfvo type="percent" val="33"/>
        <cfvo type="percent" val="67"/>
      </iconSet>
    </cfRule>
  </conditionalFormatting>
  <conditionalFormatting sqref="AF693:AG693">
    <cfRule type="iconSet" priority="11">
      <iconSet iconSet="3Symbols">
        <cfvo type="percent" val="0"/>
        <cfvo type="percent" val="33"/>
        <cfvo type="percent" val="67"/>
      </iconSet>
    </cfRule>
  </conditionalFormatting>
  <conditionalFormatting sqref="AE3 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cfRule type="iconSet" priority="10">
      <iconSet iconSet="3Symbols">
        <cfvo type="percent" val="0"/>
        <cfvo type="percent" val="33"/>
        <cfvo type="percent" val="67"/>
      </iconSet>
    </cfRule>
  </conditionalFormatting>
  <conditionalFormatting sqref="AF125">
    <cfRule type="iconSet" priority="9">
      <iconSet iconSet="3Symbols">
        <cfvo type="percent" val="0"/>
        <cfvo type="percent" val="33"/>
        <cfvo type="percent" val="67"/>
      </iconSet>
    </cfRule>
  </conditionalFormatting>
  <conditionalFormatting sqref="AF131">
    <cfRule type="iconSet" priority="8">
      <iconSet iconSet="3Symbols">
        <cfvo type="percent" val="0"/>
        <cfvo type="percent" val="33"/>
        <cfvo type="percent" val="67"/>
      </iconSet>
    </cfRule>
  </conditionalFormatting>
  <conditionalFormatting sqref="AF139">
    <cfRule type="iconSet" priority="7">
      <iconSet iconSet="3Symbols">
        <cfvo type="percent" val="0"/>
        <cfvo type="percent" val="33"/>
        <cfvo type="percent" val="67"/>
      </iconSet>
    </cfRule>
  </conditionalFormatting>
  <conditionalFormatting sqref="AF145">
    <cfRule type="iconSet" priority="6">
      <iconSet iconSet="3Symbols">
        <cfvo type="percent" val="0"/>
        <cfvo type="percent" val="33"/>
        <cfvo type="percent" val="67"/>
      </iconSet>
    </cfRule>
  </conditionalFormatting>
  <conditionalFormatting sqref="AF153">
    <cfRule type="iconSet" priority="5">
      <iconSet iconSet="3Symbols">
        <cfvo type="percent" val="0"/>
        <cfvo type="percent" val="33"/>
        <cfvo type="percent" val="67"/>
      </iconSet>
    </cfRule>
  </conditionalFormatting>
  <conditionalFormatting sqref="AF253">
    <cfRule type="iconSet" priority="4">
      <iconSet iconSet="3Symbols">
        <cfvo type="percent" val="0"/>
        <cfvo type="percent" val="33"/>
        <cfvo type="percent" val="67"/>
      </iconSet>
    </cfRule>
  </conditionalFormatting>
  <conditionalFormatting sqref="AG253">
    <cfRule type="iconSet" priority="3">
      <iconSet iconSet="3Symbols">
        <cfvo type="percent" val="0"/>
        <cfvo type="percent" val="33"/>
        <cfvo type="percent" val="67"/>
      </iconSet>
    </cfRule>
  </conditionalFormatting>
  <conditionalFormatting sqref="AG257">
    <cfRule type="iconSet" priority="2">
      <iconSet iconSet="3Symbols">
        <cfvo type="percent" val="0"/>
        <cfvo type="percent" val="33"/>
        <cfvo type="percent" val="67"/>
      </iconSet>
    </cfRule>
  </conditionalFormatting>
  <conditionalFormatting sqref="S848:V848">
    <cfRule type="iconSet" priority="1">
      <iconSet iconSet="3Symbols">
        <cfvo type="percent" val="0"/>
        <cfvo type="percent" val="33"/>
        <cfvo type="percent" val="67"/>
      </iconSet>
    </cfRule>
  </conditionalFormatting>
  <pageMargins left="0.7" right="0.7" top="0.75" bottom="0.75" header="0.3" footer="0.3"/>
  <cellWatches>
    <cellWatch r="S3"/>
    <cellWatch r="T3"/>
    <cellWatch r="U3"/>
    <cellWatch r="V3"/>
    <cellWatch r="W3"/>
    <cellWatch r="S4"/>
    <cellWatch r="T4"/>
    <cellWatch r="U4"/>
    <cellWatch r="V4"/>
    <cellWatch r="W4"/>
    <cellWatch r="S5"/>
    <cellWatch r="T5"/>
    <cellWatch r="U5"/>
    <cellWatch r="V5"/>
    <cellWatch r="W5"/>
    <cellWatch r="S6"/>
    <cellWatch r="T6"/>
    <cellWatch r="U6"/>
    <cellWatch r="V6"/>
    <cellWatch r="W6"/>
    <cellWatch r="S7"/>
    <cellWatch r="T7"/>
    <cellWatch r="U7"/>
    <cellWatch r="V7"/>
    <cellWatch r="W7"/>
    <cellWatch r="S8"/>
    <cellWatch r="T8"/>
    <cellWatch r="U8"/>
    <cellWatch r="V8"/>
    <cellWatch r="W8"/>
    <cellWatch r="S9"/>
    <cellWatch r="T9"/>
    <cellWatch r="U9"/>
    <cellWatch r="V9"/>
    <cellWatch r="W9"/>
    <cellWatch r="S10"/>
    <cellWatch r="T10"/>
    <cellWatch r="U10"/>
    <cellWatch r="V10"/>
    <cellWatch r="W10"/>
    <cellWatch r="S11"/>
    <cellWatch r="T11"/>
    <cellWatch r="U11"/>
    <cellWatch r="V11"/>
    <cellWatch r="W11"/>
    <cellWatch r="S12"/>
    <cellWatch r="T12"/>
    <cellWatch r="U12"/>
    <cellWatch r="V12"/>
    <cellWatch r="W12"/>
    <cellWatch r="S13"/>
    <cellWatch r="T13"/>
    <cellWatch r="U13"/>
    <cellWatch r="V13"/>
    <cellWatch r="W13"/>
    <cellWatch r="S14"/>
    <cellWatch r="T14"/>
    <cellWatch r="U14"/>
    <cellWatch r="V14"/>
    <cellWatch r="W14"/>
    <cellWatch r="S15"/>
    <cellWatch r="T15"/>
    <cellWatch r="U15"/>
    <cellWatch r="V15"/>
    <cellWatch r="W15"/>
    <cellWatch r="S16"/>
    <cellWatch r="T16"/>
    <cellWatch r="U16"/>
    <cellWatch r="V16"/>
    <cellWatch r="W16"/>
    <cellWatch r="S17"/>
    <cellWatch r="T17"/>
    <cellWatch r="U17"/>
    <cellWatch r="V17"/>
    <cellWatch r="W17"/>
    <cellWatch r="S18"/>
    <cellWatch r="T18"/>
    <cellWatch r="U18"/>
    <cellWatch r="V18"/>
    <cellWatch r="W18"/>
    <cellWatch r="S19"/>
    <cellWatch r="T19"/>
    <cellWatch r="U19"/>
    <cellWatch r="V19"/>
    <cellWatch r="W19"/>
    <cellWatch r="S20"/>
    <cellWatch r="T20"/>
    <cellWatch r="U20"/>
    <cellWatch r="V20"/>
    <cellWatch r="W20"/>
    <cellWatch r="S21"/>
    <cellWatch r="T21"/>
    <cellWatch r="U21"/>
    <cellWatch r="V21"/>
    <cellWatch r="W21"/>
    <cellWatch r="S22"/>
    <cellWatch r="T22"/>
    <cellWatch r="U22"/>
    <cellWatch r="V22"/>
    <cellWatch r="W22"/>
    <cellWatch r="S23"/>
    <cellWatch r="T23"/>
    <cellWatch r="U23"/>
    <cellWatch r="V23"/>
    <cellWatch r="W23"/>
    <cellWatch r="S24"/>
    <cellWatch r="T24"/>
    <cellWatch r="U24"/>
    <cellWatch r="V24"/>
    <cellWatch r="W24"/>
    <cellWatch r="S25"/>
    <cellWatch r="T25"/>
    <cellWatch r="U25"/>
    <cellWatch r="V25"/>
    <cellWatch r="W25"/>
    <cellWatch r="S26"/>
    <cellWatch r="T26"/>
    <cellWatch r="U26"/>
    <cellWatch r="V26"/>
    <cellWatch r="W26"/>
    <cellWatch r="S27"/>
    <cellWatch r="T27"/>
    <cellWatch r="U27"/>
    <cellWatch r="V27"/>
    <cellWatch r="W27"/>
    <cellWatch r="S28"/>
    <cellWatch r="T28"/>
    <cellWatch r="U28"/>
    <cellWatch r="V28"/>
    <cellWatch r="W28"/>
    <cellWatch r="S29"/>
    <cellWatch r="T29"/>
    <cellWatch r="U29"/>
    <cellWatch r="V29"/>
    <cellWatch r="W29"/>
    <cellWatch r="S30"/>
    <cellWatch r="T30"/>
    <cellWatch r="U30"/>
    <cellWatch r="V30"/>
    <cellWatch r="W30"/>
    <cellWatch r="S31"/>
    <cellWatch r="T31"/>
    <cellWatch r="U31"/>
    <cellWatch r="V31"/>
    <cellWatch r="W31"/>
    <cellWatch r="S32"/>
    <cellWatch r="T32"/>
    <cellWatch r="U32"/>
    <cellWatch r="V32"/>
    <cellWatch r="W32"/>
    <cellWatch r="S33"/>
    <cellWatch r="T33"/>
    <cellWatch r="U33"/>
    <cellWatch r="V33"/>
    <cellWatch r="W33"/>
    <cellWatch r="S34"/>
    <cellWatch r="T34"/>
    <cellWatch r="U34"/>
    <cellWatch r="V34"/>
    <cellWatch r="W34"/>
    <cellWatch r="S35"/>
    <cellWatch r="T35"/>
    <cellWatch r="U35"/>
    <cellWatch r="V35"/>
    <cellWatch r="W35"/>
    <cellWatch r="S36"/>
    <cellWatch r="T36"/>
    <cellWatch r="U36"/>
    <cellWatch r="V36"/>
    <cellWatch r="W36"/>
    <cellWatch r="S37"/>
    <cellWatch r="T37"/>
    <cellWatch r="U37"/>
    <cellWatch r="V37"/>
    <cellWatch r="W37"/>
    <cellWatch r="S38"/>
    <cellWatch r="T38"/>
    <cellWatch r="U38"/>
    <cellWatch r="V38"/>
    <cellWatch r="W38"/>
    <cellWatch r="S39"/>
    <cellWatch r="T39"/>
    <cellWatch r="U39"/>
    <cellWatch r="V39"/>
    <cellWatch r="W39"/>
    <cellWatch r="S40"/>
    <cellWatch r="T40"/>
    <cellWatch r="U40"/>
    <cellWatch r="V40"/>
    <cellWatch r="W40"/>
    <cellWatch r="S41"/>
    <cellWatch r="T41"/>
    <cellWatch r="U41"/>
    <cellWatch r="V41"/>
    <cellWatch r="W41"/>
    <cellWatch r="S42"/>
    <cellWatch r="T42"/>
    <cellWatch r="U42"/>
    <cellWatch r="V42"/>
    <cellWatch r="W42"/>
    <cellWatch r="S43"/>
    <cellWatch r="T43"/>
    <cellWatch r="U43"/>
    <cellWatch r="V43"/>
    <cellWatch r="W43"/>
    <cellWatch r="S44"/>
    <cellWatch r="T44"/>
    <cellWatch r="U44"/>
    <cellWatch r="V44"/>
    <cellWatch r="W44"/>
    <cellWatch r="S45"/>
    <cellWatch r="T45"/>
    <cellWatch r="U45"/>
    <cellWatch r="V45"/>
    <cellWatch r="W45"/>
    <cellWatch r="S46"/>
    <cellWatch r="T46"/>
    <cellWatch r="U46"/>
    <cellWatch r="V46"/>
    <cellWatch r="W46"/>
    <cellWatch r="S47"/>
    <cellWatch r="T47"/>
    <cellWatch r="U47"/>
    <cellWatch r="V47"/>
    <cellWatch r="W47"/>
    <cellWatch r="S48"/>
    <cellWatch r="T48"/>
    <cellWatch r="U48"/>
    <cellWatch r="V48"/>
    <cellWatch r="W48"/>
    <cellWatch r="S49"/>
    <cellWatch r="T49"/>
    <cellWatch r="U49"/>
    <cellWatch r="V49"/>
    <cellWatch r="W49"/>
    <cellWatch r="S50"/>
    <cellWatch r="T50"/>
    <cellWatch r="U50"/>
    <cellWatch r="V50"/>
    <cellWatch r="W50"/>
    <cellWatch r="S51"/>
    <cellWatch r="T51"/>
    <cellWatch r="U51"/>
    <cellWatch r="V51"/>
    <cellWatch r="W51"/>
    <cellWatch r="S52"/>
    <cellWatch r="T52"/>
    <cellWatch r="U52"/>
    <cellWatch r="V52"/>
    <cellWatch r="W52"/>
    <cellWatch r="S53"/>
    <cellWatch r="T53"/>
    <cellWatch r="U53"/>
    <cellWatch r="V53"/>
    <cellWatch r="W53"/>
    <cellWatch r="S54"/>
    <cellWatch r="T54"/>
    <cellWatch r="U54"/>
    <cellWatch r="V54"/>
    <cellWatch r="W54"/>
    <cellWatch r="S55"/>
    <cellWatch r="T55"/>
    <cellWatch r="U55"/>
    <cellWatch r="V55"/>
    <cellWatch r="W55"/>
    <cellWatch r="S56"/>
    <cellWatch r="T56"/>
    <cellWatch r="U56"/>
    <cellWatch r="V56"/>
    <cellWatch r="W56"/>
    <cellWatch r="S57"/>
    <cellWatch r="T57"/>
    <cellWatch r="U57"/>
    <cellWatch r="V57"/>
    <cellWatch r="W57"/>
    <cellWatch r="S58"/>
    <cellWatch r="T58"/>
    <cellWatch r="U58"/>
    <cellWatch r="V58"/>
    <cellWatch r="W58"/>
    <cellWatch r="S59"/>
    <cellWatch r="T59"/>
    <cellWatch r="U59"/>
    <cellWatch r="V59"/>
    <cellWatch r="W59"/>
    <cellWatch r="S60"/>
    <cellWatch r="T60"/>
    <cellWatch r="U60"/>
    <cellWatch r="V60"/>
    <cellWatch r="W60"/>
    <cellWatch r="S61"/>
    <cellWatch r="T61"/>
    <cellWatch r="U61"/>
    <cellWatch r="V61"/>
    <cellWatch r="W61"/>
    <cellWatch r="S62"/>
    <cellWatch r="T62"/>
    <cellWatch r="U62"/>
    <cellWatch r="V62"/>
    <cellWatch r="W62"/>
    <cellWatch r="S63"/>
    <cellWatch r="T63"/>
    <cellWatch r="U63"/>
    <cellWatch r="V63"/>
    <cellWatch r="W63"/>
    <cellWatch r="S64"/>
    <cellWatch r="T64"/>
    <cellWatch r="U64"/>
    <cellWatch r="V64"/>
    <cellWatch r="W64"/>
    <cellWatch r="S65"/>
    <cellWatch r="T65"/>
    <cellWatch r="U65"/>
    <cellWatch r="V65"/>
    <cellWatch r="W65"/>
    <cellWatch r="S66"/>
    <cellWatch r="T66"/>
    <cellWatch r="U66"/>
    <cellWatch r="V66"/>
    <cellWatch r="W66"/>
    <cellWatch r="S67"/>
    <cellWatch r="T67"/>
    <cellWatch r="U67"/>
    <cellWatch r="V67"/>
    <cellWatch r="W67"/>
    <cellWatch r="S68"/>
    <cellWatch r="T68"/>
    <cellWatch r="U68"/>
    <cellWatch r="V68"/>
    <cellWatch r="W68"/>
    <cellWatch r="S69"/>
    <cellWatch r="T69"/>
    <cellWatch r="U69"/>
    <cellWatch r="V69"/>
    <cellWatch r="W69"/>
    <cellWatch r="S70"/>
    <cellWatch r="T70"/>
    <cellWatch r="U70"/>
    <cellWatch r="V70"/>
    <cellWatch r="W70"/>
    <cellWatch r="S71"/>
    <cellWatch r="T71"/>
    <cellWatch r="U71"/>
    <cellWatch r="V71"/>
    <cellWatch r="W71"/>
    <cellWatch r="S72"/>
    <cellWatch r="T72"/>
    <cellWatch r="U72"/>
    <cellWatch r="V72"/>
    <cellWatch r="W72"/>
    <cellWatch r="S73"/>
    <cellWatch r="T73"/>
    <cellWatch r="U73"/>
    <cellWatch r="V73"/>
    <cellWatch r="W73"/>
    <cellWatch r="S74"/>
    <cellWatch r="T74"/>
    <cellWatch r="U74"/>
    <cellWatch r="V74"/>
    <cellWatch r="W74"/>
    <cellWatch r="S75"/>
    <cellWatch r="T75"/>
    <cellWatch r="U75"/>
    <cellWatch r="V75"/>
    <cellWatch r="W75"/>
    <cellWatch r="S76"/>
    <cellWatch r="T76"/>
    <cellWatch r="U76"/>
    <cellWatch r="V76"/>
    <cellWatch r="W76"/>
    <cellWatch r="S77"/>
    <cellWatch r="T77"/>
    <cellWatch r="U77"/>
    <cellWatch r="V77"/>
    <cellWatch r="W77"/>
    <cellWatch r="S78"/>
    <cellWatch r="T78"/>
    <cellWatch r="U78"/>
    <cellWatch r="V78"/>
    <cellWatch r="W78"/>
    <cellWatch r="S79"/>
    <cellWatch r="T79"/>
    <cellWatch r="U79"/>
    <cellWatch r="V79"/>
    <cellWatch r="W79"/>
    <cellWatch r="S80"/>
    <cellWatch r="T80"/>
    <cellWatch r="U80"/>
    <cellWatch r="V80"/>
    <cellWatch r="W80"/>
    <cellWatch r="S81"/>
    <cellWatch r="T81"/>
    <cellWatch r="U81"/>
    <cellWatch r="V81"/>
    <cellWatch r="W81"/>
    <cellWatch r="S82"/>
    <cellWatch r="T82"/>
    <cellWatch r="U82"/>
    <cellWatch r="V82"/>
    <cellWatch r="W82"/>
    <cellWatch r="S83"/>
    <cellWatch r="T83"/>
    <cellWatch r="U83"/>
    <cellWatch r="V83"/>
    <cellWatch r="W83"/>
    <cellWatch r="S84"/>
    <cellWatch r="T84"/>
    <cellWatch r="U84"/>
    <cellWatch r="V84"/>
    <cellWatch r="W84"/>
    <cellWatch r="S85"/>
    <cellWatch r="T85"/>
    <cellWatch r="U85"/>
    <cellWatch r="V85"/>
    <cellWatch r="W85"/>
    <cellWatch r="S86"/>
    <cellWatch r="T86"/>
    <cellWatch r="U86"/>
    <cellWatch r="V86"/>
    <cellWatch r="W86"/>
    <cellWatch r="S87"/>
    <cellWatch r="T87"/>
    <cellWatch r="U87"/>
    <cellWatch r="V87"/>
    <cellWatch r="W87"/>
    <cellWatch r="S88"/>
    <cellWatch r="T88"/>
    <cellWatch r="U88"/>
    <cellWatch r="V88"/>
    <cellWatch r="W88"/>
    <cellWatch r="S89"/>
    <cellWatch r="T89"/>
    <cellWatch r="U89"/>
    <cellWatch r="V89"/>
    <cellWatch r="W89"/>
    <cellWatch r="S90"/>
    <cellWatch r="T90"/>
    <cellWatch r="U90"/>
    <cellWatch r="V90"/>
    <cellWatch r="W90"/>
    <cellWatch r="S91"/>
    <cellWatch r="T91"/>
    <cellWatch r="U91"/>
    <cellWatch r="V91"/>
    <cellWatch r="W91"/>
    <cellWatch r="S92"/>
    <cellWatch r="T92"/>
    <cellWatch r="U92"/>
    <cellWatch r="V92"/>
    <cellWatch r="W92"/>
    <cellWatch r="S93"/>
    <cellWatch r="T93"/>
    <cellWatch r="U93"/>
    <cellWatch r="V93"/>
    <cellWatch r="W93"/>
    <cellWatch r="S94"/>
    <cellWatch r="T94"/>
    <cellWatch r="U94"/>
    <cellWatch r="V94"/>
    <cellWatch r="W94"/>
    <cellWatch r="S95"/>
    <cellWatch r="T95"/>
    <cellWatch r="U95"/>
    <cellWatch r="V95"/>
    <cellWatch r="W95"/>
    <cellWatch r="S96"/>
    <cellWatch r="T96"/>
    <cellWatch r="U96"/>
    <cellWatch r="V96"/>
    <cellWatch r="W96"/>
    <cellWatch r="S97"/>
    <cellWatch r="T97"/>
    <cellWatch r="U97"/>
    <cellWatch r="V97"/>
    <cellWatch r="W97"/>
    <cellWatch r="S98"/>
    <cellWatch r="T98"/>
    <cellWatch r="U98"/>
    <cellWatch r="V98"/>
    <cellWatch r="W98"/>
    <cellWatch r="S99"/>
    <cellWatch r="T99"/>
    <cellWatch r="U99"/>
    <cellWatch r="V99"/>
    <cellWatch r="W99"/>
    <cellWatch r="S100"/>
    <cellWatch r="T100"/>
    <cellWatch r="U100"/>
    <cellWatch r="V100"/>
    <cellWatch r="W100"/>
    <cellWatch r="S101"/>
    <cellWatch r="T101"/>
    <cellWatch r="U101"/>
    <cellWatch r="V101"/>
    <cellWatch r="W101"/>
    <cellWatch r="S102"/>
    <cellWatch r="T102"/>
    <cellWatch r="U102"/>
    <cellWatch r="V102"/>
    <cellWatch r="W102"/>
    <cellWatch r="S103"/>
    <cellWatch r="T103"/>
    <cellWatch r="U103"/>
    <cellWatch r="V103"/>
    <cellWatch r="W103"/>
    <cellWatch r="S104"/>
    <cellWatch r="T104"/>
    <cellWatch r="U104"/>
    <cellWatch r="V104"/>
    <cellWatch r="W104"/>
    <cellWatch r="S105"/>
    <cellWatch r="T105"/>
    <cellWatch r="U105"/>
    <cellWatch r="V105"/>
    <cellWatch r="W105"/>
    <cellWatch r="S106"/>
    <cellWatch r="T106"/>
    <cellWatch r="U106"/>
    <cellWatch r="V106"/>
    <cellWatch r="W106"/>
    <cellWatch r="S107"/>
    <cellWatch r="T107"/>
    <cellWatch r="U107"/>
    <cellWatch r="V107"/>
    <cellWatch r="W107"/>
    <cellWatch r="S108"/>
    <cellWatch r="T108"/>
    <cellWatch r="U108"/>
    <cellWatch r="V108"/>
    <cellWatch r="W108"/>
    <cellWatch r="S109"/>
    <cellWatch r="T109"/>
    <cellWatch r="U109"/>
    <cellWatch r="V109"/>
    <cellWatch r="W109"/>
    <cellWatch r="S110"/>
    <cellWatch r="T110"/>
    <cellWatch r="U110"/>
    <cellWatch r="V110"/>
    <cellWatch r="W110"/>
    <cellWatch r="S111"/>
    <cellWatch r="T111"/>
    <cellWatch r="U111"/>
    <cellWatch r="V111"/>
    <cellWatch r="W111"/>
    <cellWatch r="S112"/>
    <cellWatch r="T112"/>
    <cellWatch r="U112"/>
    <cellWatch r="V112"/>
    <cellWatch r="W112"/>
    <cellWatch r="S113"/>
    <cellWatch r="T113"/>
    <cellWatch r="U113"/>
    <cellWatch r="V113"/>
    <cellWatch r="W113"/>
    <cellWatch r="S114"/>
    <cellWatch r="T114"/>
    <cellWatch r="U114"/>
    <cellWatch r="V114"/>
    <cellWatch r="W114"/>
    <cellWatch r="S115"/>
    <cellWatch r="T115"/>
    <cellWatch r="U115"/>
    <cellWatch r="V115"/>
    <cellWatch r="W115"/>
    <cellWatch r="S116"/>
    <cellWatch r="T116"/>
    <cellWatch r="U116"/>
    <cellWatch r="V116"/>
    <cellWatch r="W116"/>
    <cellWatch r="S117"/>
    <cellWatch r="T117"/>
    <cellWatch r="U117"/>
    <cellWatch r="V117"/>
    <cellWatch r="W117"/>
    <cellWatch r="S118"/>
    <cellWatch r="T118"/>
    <cellWatch r="U118"/>
    <cellWatch r="V118"/>
    <cellWatch r="W118"/>
    <cellWatch r="S119"/>
    <cellWatch r="T119"/>
    <cellWatch r="U119"/>
    <cellWatch r="V119"/>
    <cellWatch r="W119"/>
    <cellWatch r="S120"/>
    <cellWatch r="T120"/>
    <cellWatch r="U120"/>
    <cellWatch r="V120"/>
    <cellWatch r="W120"/>
    <cellWatch r="S121"/>
    <cellWatch r="T121"/>
    <cellWatch r="U121"/>
    <cellWatch r="V121"/>
    <cellWatch r="W121"/>
    <cellWatch r="S122"/>
    <cellWatch r="T122"/>
    <cellWatch r="U122"/>
    <cellWatch r="V122"/>
    <cellWatch r="W122"/>
    <cellWatch r="S123"/>
    <cellWatch r="T123"/>
    <cellWatch r="U123"/>
    <cellWatch r="V123"/>
    <cellWatch r="W123"/>
    <cellWatch r="S124"/>
    <cellWatch r="T124"/>
    <cellWatch r="U124"/>
    <cellWatch r="V124"/>
    <cellWatch r="W124"/>
    <cellWatch r="S125"/>
    <cellWatch r="T125"/>
    <cellWatch r="U125"/>
    <cellWatch r="V125"/>
    <cellWatch r="W125"/>
    <cellWatch r="S126"/>
    <cellWatch r="T126"/>
    <cellWatch r="U126"/>
    <cellWatch r="V126"/>
    <cellWatch r="W126"/>
    <cellWatch r="S127"/>
    <cellWatch r="T127"/>
    <cellWatch r="U127"/>
    <cellWatch r="V127"/>
    <cellWatch r="W127"/>
    <cellWatch r="S128"/>
    <cellWatch r="T128"/>
    <cellWatch r="U128"/>
    <cellWatch r="V128"/>
    <cellWatch r="W128"/>
    <cellWatch r="S129"/>
    <cellWatch r="T129"/>
    <cellWatch r="U129"/>
    <cellWatch r="V129"/>
    <cellWatch r="W129"/>
    <cellWatch r="S130"/>
    <cellWatch r="T130"/>
    <cellWatch r="U130"/>
    <cellWatch r="V130"/>
    <cellWatch r="W130"/>
    <cellWatch r="S131"/>
    <cellWatch r="T131"/>
    <cellWatch r="U131"/>
    <cellWatch r="V131"/>
    <cellWatch r="W131"/>
    <cellWatch r="S132"/>
    <cellWatch r="T132"/>
    <cellWatch r="U132"/>
    <cellWatch r="V132"/>
    <cellWatch r="W132"/>
    <cellWatch r="S133"/>
    <cellWatch r="T133"/>
    <cellWatch r="U133"/>
    <cellWatch r="V133"/>
    <cellWatch r="W133"/>
    <cellWatch r="S134"/>
    <cellWatch r="T134"/>
    <cellWatch r="U134"/>
    <cellWatch r="V134"/>
    <cellWatch r="W134"/>
    <cellWatch r="S135"/>
    <cellWatch r="T135"/>
    <cellWatch r="U135"/>
    <cellWatch r="V135"/>
    <cellWatch r="W135"/>
    <cellWatch r="S136"/>
    <cellWatch r="T136"/>
    <cellWatch r="U136"/>
    <cellWatch r="V136"/>
    <cellWatch r="W136"/>
    <cellWatch r="S137"/>
    <cellWatch r="T137"/>
    <cellWatch r="U137"/>
    <cellWatch r="V137"/>
    <cellWatch r="W137"/>
    <cellWatch r="S138"/>
    <cellWatch r="T138"/>
    <cellWatch r="U138"/>
    <cellWatch r="V138"/>
    <cellWatch r="W138"/>
    <cellWatch r="S139"/>
    <cellWatch r="T139"/>
    <cellWatch r="U139"/>
    <cellWatch r="V139"/>
    <cellWatch r="W139"/>
    <cellWatch r="S140"/>
    <cellWatch r="T140"/>
    <cellWatch r="U140"/>
    <cellWatch r="V140"/>
    <cellWatch r="W140"/>
    <cellWatch r="S141"/>
    <cellWatch r="T141"/>
    <cellWatch r="U141"/>
    <cellWatch r="V141"/>
    <cellWatch r="W141"/>
    <cellWatch r="S142"/>
    <cellWatch r="T142"/>
    <cellWatch r="U142"/>
    <cellWatch r="V142"/>
    <cellWatch r="W142"/>
    <cellWatch r="S143"/>
    <cellWatch r="T143"/>
    <cellWatch r="U143"/>
    <cellWatch r="V143"/>
    <cellWatch r="W143"/>
    <cellWatch r="S144"/>
    <cellWatch r="T144"/>
    <cellWatch r="U144"/>
    <cellWatch r="V144"/>
    <cellWatch r="W144"/>
    <cellWatch r="S145"/>
    <cellWatch r="T145"/>
    <cellWatch r="U145"/>
    <cellWatch r="V145"/>
    <cellWatch r="W145"/>
    <cellWatch r="S146"/>
    <cellWatch r="T146"/>
    <cellWatch r="U146"/>
    <cellWatch r="V146"/>
    <cellWatch r="W146"/>
    <cellWatch r="S147"/>
    <cellWatch r="T147"/>
    <cellWatch r="U147"/>
    <cellWatch r="V147"/>
    <cellWatch r="W147"/>
    <cellWatch r="S148"/>
    <cellWatch r="T148"/>
    <cellWatch r="U148"/>
    <cellWatch r="V148"/>
    <cellWatch r="W148"/>
    <cellWatch r="S149"/>
    <cellWatch r="T149"/>
    <cellWatch r="U149"/>
    <cellWatch r="V149"/>
    <cellWatch r="W149"/>
    <cellWatch r="S150"/>
    <cellWatch r="T150"/>
    <cellWatch r="U150"/>
    <cellWatch r="V150"/>
    <cellWatch r="W150"/>
    <cellWatch r="S151"/>
    <cellWatch r="T151"/>
    <cellWatch r="U151"/>
    <cellWatch r="V151"/>
    <cellWatch r="W151"/>
    <cellWatch r="S152"/>
    <cellWatch r="T152"/>
    <cellWatch r="U152"/>
    <cellWatch r="V152"/>
    <cellWatch r="W152"/>
    <cellWatch r="S153"/>
    <cellWatch r="T153"/>
    <cellWatch r="U153"/>
    <cellWatch r="V153"/>
    <cellWatch r="W153"/>
    <cellWatch r="S154"/>
    <cellWatch r="T154"/>
    <cellWatch r="U154"/>
    <cellWatch r="V154"/>
    <cellWatch r="W154"/>
    <cellWatch r="S155"/>
    <cellWatch r="T155"/>
    <cellWatch r="U155"/>
    <cellWatch r="V155"/>
    <cellWatch r="W155"/>
    <cellWatch r="S156"/>
    <cellWatch r="T156"/>
    <cellWatch r="U156"/>
    <cellWatch r="V156"/>
    <cellWatch r="W156"/>
    <cellWatch r="S157"/>
    <cellWatch r="T157"/>
    <cellWatch r="U157"/>
    <cellWatch r="V157"/>
    <cellWatch r="W157"/>
    <cellWatch r="S158"/>
    <cellWatch r="T158"/>
    <cellWatch r="U158"/>
    <cellWatch r="V158"/>
    <cellWatch r="W158"/>
    <cellWatch r="S159"/>
    <cellWatch r="T159"/>
    <cellWatch r="U159"/>
    <cellWatch r="V159"/>
    <cellWatch r="W159"/>
    <cellWatch r="S160"/>
    <cellWatch r="T160"/>
    <cellWatch r="U160"/>
    <cellWatch r="V160"/>
    <cellWatch r="W160"/>
    <cellWatch r="S161"/>
    <cellWatch r="T161"/>
    <cellWatch r="U161"/>
    <cellWatch r="V161"/>
    <cellWatch r="W161"/>
    <cellWatch r="S162"/>
    <cellWatch r="T162"/>
    <cellWatch r="U162"/>
    <cellWatch r="V162"/>
    <cellWatch r="W162"/>
    <cellWatch r="S163"/>
    <cellWatch r="T163"/>
    <cellWatch r="U163"/>
    <cellWatch r="V163"/>
    <cellWatch r="W163"/>
    <cellWatch r="S164"/>
    <cellWatch r="T164"/>
    <cellWatch r="U164"/>
    <cellWatch r="V164"/>
    <cellWatch r="W164"/>
    <cellWatch r="S165"/>
    <cellWatch r="T165"/>
    <cellWatch r="U165"/>
    <cellWatch r="V165"/>
    <cellWatch r="W165"/>
    <cellWatch r="S166"/>
    <cellWatch r="T166"/>
    <cellWatch r="U166"/>
    <cellWatch r="V166"/>
    <cellWatch r="W166"/>
    <cellWatch r="S167"/>
    <cellWatch r="T167"/>
    <cellWatch r="U167"/>
    <cellWatch r="V167"/>
    <cellWatch r="W167"/>
    <cellWatch r="S168"/>
    <cellWatch r="T168"/>
    <cellWatch r="U168"/>
    <cellWatch r="V168"/>
    <cellWatch r="W168"/>
    <cellWatch r="S169"/>
    <cellWatch r="T169"/>
    <cellWatch r="U169"/>
    <cellWatch r="V169"/>
    <cellWatch r="W169"/>
    <cellWatch r="S170"/>
    <cellWatch r="T170"/>
    <cellWatch r="U170"/>
    <cellWatch r="V170"/>
    <cellWatch r="W170"/>
    <cellWatch r="S171"/>
    <cellWatch r="T171"/>
    <cellWatch r="U171"/>
    <cellWatch r="V171"/>
    <cellWatch r="W171"/>
    <cellWatch r="S172"/>
    <cellWatch r="T172"/>
    <cellWatch r="U172"/>
    <cellWatch r="V172"/>
    <cellWatch r="W172"/>
    <cellWatch r="S173"/>
    <cellWatch r="T173"/>
    <cellWatch r="U173"/>
    <cellWatch r="V173"/>
    <cellWatch r="W173"/>
    <cellWatch r="S174"/>
    <cellWatch r="T174"/>
    <cellWatch r="U174"/>
    <cellWatch r="V174"/>
    <cellWatch r="W174"/>
    <cellWatch r="S175"/>
    <cellWatch r="T175"/>
    <cellWatch r="U175"/>
    <cellWatch r="V175"/>
    <cellWatch r="W175"/>
    <cellWatch r="S176"/>
    <cellWatch r="T176"/>
    <cellWatch r="U176"/>
    <cellWatch r="V176"/>
    <cellWatch r="W176"/>
    <cellWatch r="S177"/>
    <cellWatch r="T177"/>
    <cellWatch r="U177"/>
    <cellWatch r="V177"/>
    <cellWatch r="W177"/>
    <cellWatch r="S178"/>
    <cellWatch r="T178"/>
    <cellWatch r="U178"/>
    <cellWatch r="V178"/>
    <cellWatch r="W178"/>
    <cellWatch r="S179"/>
    <cellWatch r="T179"/>
    <cellWatch r="U179"/>
    <cellWatch r="V179"/>
    <cellWatch r="W179"/>
    <cellWatch r="S180"/>
    <cellWatch r="T180"/>
    <cellWatch r="U180"/>
    <cellWatch r="V180"/>
    <cellWatch r="W180"/>
    <cellWatch r="S181"/>
    <cellWatch r="T181"/>
    <cellWatch r="U181"/>
    <cellWatch r="V181"/>
    <cellWatch r="W181"/>
    <cellWatch r="S182"/>
    <cellWatch r="T182"/>
    <cellWatch r="U182"/>
    <cellWatch r="V182"/>
    <cellWatch r="W182"/>
    <cellWatch r="S183"/>
    <cellWatch r="T183"/>
    <cellWatch r="U183"/>
    <cellWatch r="V183"/>
    <cellWatch r="W183"/>
    <cellWatch r="S184"/>
    <cellWatch r="T184"/>
    <cellWatch r="U184"/>
    <cellWatch r="V184"/>
    <cellWatch r="W184"/>
    <cellWatch r="S185"/>
    <cellWatch r="T185"/>
    <cellWatch r="U185"/>
    <cellWatch r="V185"/>
    <cellWatch r="W185"/>
    <cellWatch r="S186"/>
    <cellWatch r="T186"/>
    <cellWatch r="U186"/>
    <cellWatch r="V186"/>
    <cellWatch r="W186"/>
    <cellWatch r="S187"/>
    <cellWatch r="T187"/>
    <cellWatch r="U187"/>
    <cellWatch r="V187"/>
    <cellWatch r="W187"/>
    <cellWatch r="S188"/>
    <cellWatch r="T188"/>
    <cellWatch r="U188"/>
    <cellWatch r="V188"/>
    <cellWatch r="W188"/>
    <cellWatch r="S189"/>
    <cellWatch r="T189"/>
    <cellWatch r="U189"/>
    <cellWatch r="V189"/>
    <cellWatch r="W189"/>
    <cellWatch r="S190"/>
    <cellWatch r="T190"/>
    <cellWatch r="U190"/>
    <cellWatch r="V190"/>
    <cellWatch r="W190"/>
    <cellWatch r="S191"/>
    <cellWatch r="T191"/>
    <cellWatch r="U191"/>
    <cellWatch r="V191"/>
    <cellWatch r="W191"/>
    <cellWatch r="S192"/>
    <cellWatch r="T192"/>
    <cellWatch r="U192"/>
    <cellWatch r="V192"/>
    <cellWatch r="W192"/>
    <cellWatch r="S193"/>
    <cellWatch r="T193"/>
    <cellWatch r="U193"/>
    <cellWatch r="V193"/>
    <cellWatch r="W193"/>
    <cellWatch r="S194"/>
    <cellWatch r="T194"/>
    <cellWatch r="U194"/>
    <cellWatch r="V194"/>
    <cellWatch r="W194"/>
    <cellWatch r="S195"/>
    <cellWatch r="T195"/>
    <cellWatch r="U195"/>
    <cellWatch r="V195"/>
    <cellWatch r="W195"/>
    <cellWatch r="S196"/>
    <cellWatch r="T196"/>
    <cellWatch r="U196"/>
    <cellWatch r="V196"/>
    <cellWatch r="W196"/>
    <cellWatch r="S197"/>
    <cellWatch r="T197"/>
    <cellWatch r="U197"/>
    <cellWatch r="V197"/>
    <cellWatch r="W197"/>
    <cellWatch r="S198"/>
    <cellWatch r="T198"/>
    <cellWatch r="U198"/>
    <cellWatch r="V198"/>
    <cellWatch r="W198"/>
    <cellWatch r="S199"/>
    <cellWatch r="T199"/>
    <cellWatch r="U199"/>
    <cellWatch r="V199"/>
    <cellWatch r="W199"/>
    <cellWatch r="S200"/>
    <cellWatch r="T200"/>
    <cellWatch r="U200"/>
    <cellWatch r="V200"/>
    <cellWatch r="W200"/>
    <cellWatch r="S201"/>
    <cellWatch r="T201"/>
    <cellWatch r="U201"/>
    <cellWatch r="V201"/>
    <cellWatch r="W201"/>
    <cellWatch r="S202"/>
    <cellWatch r="T202"/>
    <cellWatch r="U202"/>
    <cellWatch r="V202"/>
    <cellWatch r="W202"/>
    <cellWatch r="S203"/>
    <cellWatch r="T203"/>
    <cellWatch r="U203"/>
    <cellWatch r="V203"/>
    <cellWatch r="W203"/>
    <cellWatch r="S204"/>
    <cellWatch r="T204"/>
    <cellWatch r="U204"/>
    <cellWatch r="V204"/>
    <cellWatch r="W204"/>
    <cellWatch r="S205"/>
    <cellWatch r="T205"/>
    <cellWatch r="U205"/>
    <cellWatch r="V205"/>
    <cellWatch r="W205"/>
    <cellWatch r="S206"/>
    <cellWatch r="T206"/>
    <cellWatch r="U206"/>
    <cellWatch r="V206"/>
    <cellWatch r="W206"/>
    <cellWatch r="S207"/>
    <cellWatch r="T207"/>
    <cellWatch r="U207"/>
    <cellWatch r="V207"/>
    <cellWatch r="W207"/>
    <cellWatch r="S208"/>
    <cellWatch r="T208"/>
    <cellWatch r="U208"/>
    <cellWatch r="V208"/>
    <cellWatch r="W208"/>
    <cellWatch r="S209"/>
    <cellWatch r="T209"/>
    <cellWatch r="U209"/>
    <cellWatch r="V209"/>
    <cellWatch r="W209"/>
    <cellWatch r="S210"/>
    <cellWatch r="T210"/>
    <cellWatch r="U210"/>
    <cellWatch r="V210"/>
    <cellWatch r="W210"/>
    <cellWatch r="S211"/>
    <cellWatch r="T211"/>
    <cellWatch r="U211"/>
    <cellWatch r="V211"/>
    <cellWatch r="W211"/>
    <cellWatch r="S212"/>
    <cellWatch r="T212"/>
    <cellWatch r="U212"/>
    <cellWatch r="V212"/>
    <cellWatch r="W212"/>
    <cellWatch r="S213"/>
    <cellWatch r="T213"/>
    <cellWatch r="U213"/>
    <cellWatch r="V213"/>
    <cellWatch r="W213"/>
    <cellWatch r="S214"/>
    <cellWatch r="T214"/>
    <cellWatch r="U214"/>
    <cellWatch r="V214"/>
    <cellWatch r="W214"/>
    <cellWatch r="S215"/>
    <cellWatch r="T215"/>
    <cellWatch r="U215"/>
    <cellWatch r="V215"/>
    <cellWatch r="W215"/>
    <cellWatch r="S216"/>
    <cellWatch r="T216"/>
    <cellWatch r="U216"/>
    <cellWatch r="V216"/>
    <cellWatch r="W216"/>
    <cellWatch r="S217"/>
    <cellWatch r="T217"/>
    <cellWatch r="U217"/>
    <cellWatch r="V217"/>
    <cellWatch r="W217"/>
    <cellWatch r="S218"/>
    <cellWatch r="T218"/>
    <cellWatch r="U218"/>
    <cellWatch r="V218"/>
    <cellWatch r="W218"/>
    <cellWatch r="S219"/>
    <cellWatch r="T219"/>
    <cellWatch r="U219"/>
    <cellWatch r="V219"/>
    <cellWatch r="W219"/>
    <cellWatch r="S220"/>
    <cellWatch r="T220"/>
    <cellWatch r="U220"/>
    <cellWatch r="V220"/>
    <cellWatch r="W220"/>
    <cellWatch r="S221"/>
    <cellWatch r="T221"/>
    <cellWatch r="U221"/>
    <cellWatch r="V221"/>
    <cellWatch r="W221"/>
    <cellWatch r="S222"/>
    <cellWatch r="T222"/>
    <cellWatch r="U222"/>
    <cellWatch r="V222"/>
    <cellWatch r="W222"/>
    <cellWatch r="S223"/>
    <cellWatch r="T223"/>
    <cellWatch r="U223"/>
    <cellWatch r="V223"/>
    <cellWatch r="W223"/>
    <cellWatch r="S224"/>
    <cellWatch r="T224"/>
    <cellWatch r="U224"/>
    <cellWatch r="V224"/>
    <cellWatch r="W224"/>
    <cellWatch r="S225"/>
    <cellWatch r="T225"/>
    <cellWatch r="U225"/>
    <cellWatch r="V225"/>
    <cellWatch r="W225"/>
    <cellWatch r="S226"/>
    <cellWatch r="T226"/>
    <cellWatch r="U226"/>
    <cellWatch r="V226"/>
    <cellWatch r="W226"/>
    <cellWatch r="S227"/>
    <cellWatch r="T227"/>
    <cellWatch r="U227"/>
    <cellWatch r="V227"/>
    <cellWatch r="W227"/>
    <cellWatch r="S228"/>
    <cellWatch r="T228"/>
    <cellWatch r="U228"/>
    <cellWatch r="V228"/>
    <cellWatch r="W228"/>
    <cellWatch r="S229"/>
    <cellWatch r="T229"/>
    <cellWatch r="U229"/>
    <cellWatch r="V229"/>
    <cellWatch r="W229"/>
    <cellWatch r="S230"/>
    <cellWatch r="T230"/>
    <cellWatch r="U230"/>
    <cellWatch r="V230"/>
    <cellWatch r="W230"/>
    <cellWatch r="S231"/>
    <cellWatch r="T231"/>
    <cellWatch r="U231"/>
    <cellWatch r="V231"/>
    <cellWatch r="W231"/>
    <cellWatch r="S232"/>
    <cellWatch r="T232"/>
    <cellWatch r="U232"/>
    <cellWatch r="V232"/>
    <cellWatch r="W232"/>
    <cellWatch r="S233"/>
    <cellWatch r="T233"/>
    <cellWatch r="U233"/>
    <cellWatch r="V233"/>
    <cellWatch r="W233"/>
    <cellWatch r="S234"/>
    <cellWatch r="T234"/>
    <cellWatch r="U234"/>
    <cellWatch r="V234"/>
    <cellWatch r="W234"/>
    <cellWatch r="S235"/>
    <cellWatch r="T235"/>
    <cellWatch r="U235"/>
    <cellWatch r="V235"/>
    <cellWatch r="W235"/>
    <cellWatch r="S236"/>
    <cellWatch r="T236"/>
    <cellWatch r="U236"/>
    <cellWatch r="V236"/>
    <cellWatch r="W236"/>
    <cellWatch r="S237"/>
    <cellWatch r="T237"/>
    <cellWatch r="U237"/>
    <cellWatch r="V237"/>
    <cellWatch r="W237"/>
    <cellWatch r="S238"/>
    <cellWatch r="T238"/>
    <cellWatch r="U238"/>
    <cellWatch r="V238"/>
    <cellWatch r="W238"/>
    <cellWatch r="S239"/>
    <cellWatch r="T239"/>
    <cellWatch r="U239"/>
    <cellWatch r="V239"/>
    <cellWatch r="W239"/>
    <cellWatch r="S240"/>
    <cellWatch r="T240"/>
    <cellWatch r="U240"/>
    <cellWatch r="V240"/>
    <cellWatch r="W240"/>
    <cellWatch r="S241"/>
    <cellWatch r="T241"/>
    <cellWatch r="U241"/>
    <cellWatch r="V241"/>
    <cellWatch r="W241"/>
    <cellWatch r="S242"/>
    <cellWatch r="T242"/>
    <cellWatch r="U242"/>
    <cellWatch r="V242"/>
    <cellWatch r="W242"/>
    <cellWatch r="S243"/>
    <cellWatch r="T243"/>
    <cellWatch r="U243"/>
    <cellWatch r="V243"/>
    <cellWatch r="W243"/>
    <cellWatch r="S244"/>
    <cellWatch r="T244"/>
    <cellWatch r="U244"/>
    <cellWatch r="V244"/>
    <cellWatch r="W244"/>
    <cellWatch r="S245"/>
    <cellWatch r="T245"/>
    <cellWatch r="U245"/>
    <cellWatch r="V245"/>
    <cellWatch r="W245"/>
    <cellWatch r="S246"/>
    <cellWatch r="T246"/>
    <cellWatch r="U246"/>
    <cellWatch r="V246"/>
    <cellWatch r="W246"/>
    <cellWatch r="S247"/>
    <cellWatch r="T247"/>
    <cellWatch r="U247"/>
    <cellWatch r="V247"/>
    <cellWatch r="W247"/>
    <cellWatch r="S248"/>
    <cellWatch r="T248"/>
    <cellWatch r="U248"/>
    <cellWatch r="V248"/>
    <cellWatch r="W248"/>
    <cellWatch r="S249"/>
    <cellWatch r="T249"/>
    <cellWatch r="U249"/>
    <cellWatch r="V249"/>
    <cellWatch r="W249"/>
    <cellWatch r="S250"/>
    <cellWatch r="T250"/>
    <cellWatch r="U250"/>
    <cellWatch r="V250"/>
    <cellWatch r="W250"/>
    <cellWatch r="S251"/>
    <cellWatch r="T251"/>
    <cellWatch r="U251"/>
    <cellWatch r="V251"/>
    <cellWatch r="W251"/>
    <cellWatch r="S252"/>
    <cellWatch r="T252"/>
    <cellWatch r="U252"/>
    <cellWatch r="V252"/>
    <cellWatch r="W252"/>
    <cellWatch r="S253"/>
    <cellWatch r="T253"/>
    <cellWatch r="U253"/>
    <cellWatch r="V253"/>
    <cellWatch r="W253"/>
    <cellWatch r="S254"/>
    <cellWatch r="T254"/>
    <cellWatch r="U254"/>
    <cellWatch r="V254"/>
    <cellWatch r="W254"/>
    <cellWatch r="S255"/>
    <cellWatch r="T255"/>
    <cellWatch r="U255"/>
    <cellWatch r="V255"/>
    <cellWatch r="W255"/>
    <cellWatch r="S256"/>
    <cellWatch r="T256"/>
    <cellWatch r="U256"/>
    <cellWatch r="V256"/>
    <cellWatch r="W256"/>
    <cellWatch r="S257"/>
    <cellWatch r="T257"/>
    <cellWatch r="U257"/>
    <cellWatch r="V257"/>
    <cellWatch r="W257"/>
    <cellWatch r="S258"/>
    <cellWatch r="T258"/>
    <cellWatch r="U258"/>
    <cellWatch r="V258"/>
    <cellWatch r="W258"/>
    <cellWatch r="S259"/>
    <cellWatch r="T259"/>
    <cellWatch r="U259"/>
    <cellWatch r="V259"/>
    <cellWatch r="W259"/>
    <cellWatch r="S260"/>
    <cellWatch r="T260"/>
    <cellWatch r="U260"/>
    <cellWatch r="V260"/>
    <cellWatch r="W260"/>
    <cellWatch r="S261"/>
    <cellWatch r="T261"/>
    <cellWatch r="U261"/>
    <cellWatch r="V261"/>
    <cellWatch r="W261"/>
    <cellWatch r="S262"/>
    <cellWatch r="T262"/>
    <cellWatch r="U262"/>
    <cellWatch r="V262"/>
    <cellWatch r="W262"/>
    <cellWatch r="S263"/>
    <cellWatch r="T263"/>
    <cellWatch r="U263"/>
    <cellWatch r="V263"/>
    <cellWatch r="W263"/>
    <cellWatch r="S264"/>
    <cellWatch r="T264"/>
    <cellWatch r="U264"/>
    <cellWatch r="V264"/>
    <cellWatch r="W264"/>
    <cellWatch r="S265"/>
    <cellWatch r="T265"/>
    <cellWatch r="U265"/>
    <cellWatch r="V265"/>
    <cellWatch r="W265"/>
    <cellWatch r="S266"/>
    <cellWatch r="T266"/>
    <cellWatch r="U266"/>
    <cellWatch r="V266"/>
    <cellWatch r="W266"/>
    <cellWatch r="S267"/>
    <cellWatch r="T267"/>
    <cellWatch r="U267"/>
    <cellWatch r="V267"/>
    <cellWatch r="W267"/>
    <cellWatch r="S268"/>
    <cellWatch r="T268"/>
    <cellWatch r="U268"/>
    <cellWatch r="V268"/>
    <cellWatch r="W268"/>
    <cellWatch r="S269"/>
    <cellWatch r="T269"/>
    <cellWatch r="U269"/>
    <cellWatch r="V269"/>
    <cellWatch r="W269"/>
    <cellWatch r="S270"/>
    <cellWatch r="T270"/>
    <cellWatch r="U270"/>
    <cellWatch r="V270"/>
    <cellWatch r="W270"/>
    <cellWatch r="S271"/>
    <cellWatch r="T271"/>
    <cellWatch r="U271"/>
    <cellWatch r="V271"/>
    <cellWatch r="W271"/>
    <cellWatch r="S272"/>
    <cellWatch r="T272"/>
    <cellWatch r="U272"/>
    <cellWatch r="V272"/>
    <cellWatch r="W272"/>
    <cellWatch r="S273"/>
    <cellWatch r="T273"/>
    <cellWatch r="U273"/>
    <cellWatch r="V273"/>
    <cellWatch r="W273"/>
    <cellWatch r="S274"/>
    <cellWatch r="T274"/>
    <cellWatch r="U274"/>
    <cellWatch r="V274"/>
    <cellWatch r="W274"/>
    <cellWatch r="S275"/>
    <cellWatch r="T275"/>
    <cellWatch r="U275"/>
    <cellWatch r="V275"/>
    <cellWatch r="W275"/>
    <cellWatch r="S276"/>
    <cellWatch r="T276"/>
    <cellWatch r="U276"/>
    <cellWatch r="V276"/>
    <cellWatch r="W276"/>
    <cellWatch r="S277"/>
    <cellWatch r="T277"/>
    <cellWatch r="U277"/>
    <cellWatch r="V277"/>
    <cellWatch r="W277"/>
    <cellWatch r="S278"/>
    <cellWatch r="T278"/>
    <cellWatch r="U278"/>
    <cellWatch r="V278"/>
    <cellWatch r="W278"/>
    <cellWatch r="S279"/>
    <cellWatch r="T279"/>
    <cellWatch r="U279"/>
    <cellWatch r="V279"/>
    <cellWatch r="W279"/>
    <cellWatch r="S280"/>
    <cellWatch r="T280"/>
    <cellWatch r="U280"/>
    <cellWatch r="V280"/>
    <cellWatch r="W280"/>
    <cellWatch r="S281"/>
    <cellWatch r="T281"/>
    <cellWatch r="U281"/>
    <cellWatch r="V281"/>
    <cellWatch r="W281"/>
    <cellWatch r="S282"/>
    <cellWatch r="T282"/>
    <cellWatch r="U282"/>
    <cellWatch r="V282"/>
    <cellWatch r="W282"/>
    <cellWatch r="S283"/>
    <cellWatch r="T283"/>
    <cellWatch r="U283"/>
    <cellWatch r="V283"/>
    <cellWatch r="W283"/>
    <cellWatch r="S284"/>
    <cellWatch r="T284"/>
    <cellWatch r="U284"/>
    <cellWatch r="V284"/>
    <cellWatch r="W284"/>
    <cellWatch r="S285"/>
    <cellWatch r="T285"/>
    <cellWatch r="U285"/>
    <cellWatch r="V285"/>
    <cellWatch r="W285"/>
    <cellWatch r="S286"/>
    <cellWatch r="T286"/>
    <cellWatch r="U286"/>
    <cellWatch r="V286"/>
    <cellWatch r="W286"/>
    <cellWatch r="S287"/>
    <cellWatch r="T287"/>
    <cellWatch r="U287"/>
    <cellWatch r="V287"/>
    <cellWatch r="W287"/>
    <cellWatch r="S288"/>
    <cellWatch r="T288"/>
    <cellWatch r="U288"/>
    <cellWatch r="V288"/>
    <cellWatch r="W288"/>
    <cellWatch r="S289"/>
    <cellWatch r="T289"/>
    <cellWatch r="U289"/>
    <cellWatch r="V289"/>
    <cellWatch r="W289"/>
    <cellWatch r="S290"/>
    <cellWatch r="T290"/>
    <cellWatch r="U290"/>
    <cellWatch r="V290"/>
    <cellWatch r="W290"/>
    <cellWatch r="S291"/>
    <cellWatch r="T291"/>
    <cellWatch r="U291"/>
    <cellWatch r="V291"/>
    <cellWatch r="W291"/>
    <cellWatch r="S292"/>
    <cellWatch r="T292"/>
    <cellWatch r="U292"/>
    <cellWatch r="V292"/>
    <cellWatch r="W292"/>
    <cellWatch r="S293"/>
    <cellWatch r="T293"/>
    <cellWatch r="U293"/>
    <cellWatch r="V293"/>
    <cellWatch r="W293"/>
    <cellWatch r="S294"/>
    <cellWatch r="T294"/>
    <cellWatch r="U294"/>
    <cellWatch r="V294"/>
    <cellWatch r="W294"/>
    <cellWatch r="S295"/>
    <cellWatch r="T295"/>
    <cellWatch r="U295"/>
    <cellWatch r="V295"/>
    <cellWatch r="W295"/>
    <cellWatch r="S296"/>
    <cellWatch r="T296"/>
    <cellWatch r="U296"/>
    <cellWatch r="V296"/>
    <cellWatch r="W296"/>
    <cellWatch r="S297"/>
    <cellWatch r="T297"/>
    <cellWatch r="U297"/>
    <cellWatch r="V297"/>
    <cellWatch r="W297"/>
    <cellWatch r="S298"/>
    <cellWatch r="T298"/>
    <cellWatch r="U298"/>
    <cellWatch r="V298"/>
    <cellWatch r="W298"/>
    <cellWatch r="S299"/>
    <cellWatch r="T299"/>
    <cellWatch r="U299"/>
    <cellWatch r="V299"/>
    <cellWatch r="W299"/>
    <cellWatch r="S300"/>
    <cellWatch r="T300"/>
    <cellWatch r="U300"/>
    <cellWatch r="V300"/>
    <cellWatch r="W300"/>
    <cellWatch r="S301"/>
    <cellWatch r="T301"/>
    <cellWatch r="U301"/>
    <cellWatch r="V301"/>
    <cellWatch r="W301"/>
    <cellWatch r="S302"/>
    <cellWatch r="T302"/>
    <cellWatch r="U302"/>
    <cellWatch r="V302"/>
    <cellWatch r="W302"/>
    <cellWatch r="S303"/>
    <cellWatch r="T303"/>
    <cellWatch r="U303"/>
    <cellWatch r="V303"/>
    <cellWatch r="W303"/>
    <cellWatch r="S304"/>
    <cellWatch r="T304"/>
    <cellWatch r="U304"/>
    <cellWatch r="V304"/>
    <cellWatch r="W304"/>
    <cellWatch r="S305"/>
    <cellWatch r="T305"/>
    <cellWatch r="U305"/>
    <cellWatch r="V305"/>
    <cellWatch r="W305"/>
    <cellWatch r="S306"/>
    <cellWatch r="T306"/>
    <cellWatch r="U306"/>
    <cellWatch r="V306"/>
    <cellWatch r="W306"/>
    <cellWatch r="S307"/>
    <cellWatch r="T307"/>
    <cellWatch r="U307"/>
    <cellWatch r="V307"/>
    <cellWatch r="W307"/>
    <cellWatch r="S308"/>
    <cellWatch r="T308"/>
    <cellWatch r="U308"/>
    <cellWatch r="V308"/>
    <cellWatch r="W308"/>
    <cellWatch r="S309"/>
    <cellWatch r="T309"/>
    <cellWatch r="U309"/>
    <cellWatch r="V309"/>
    <cellWatch r="W309"/>
    <cellWatch r="S310"/>
    <cellWatch r="T310"/>
    <cellWatch r="U310"/>
    <cellWatch r="V310"/>
    <cellWatch r="W310"/>
    <cellWatch r="S311"/>
    <cellWatch r="T311"/>
    <cellWatch r="U311"/>
    <cellWatch r="V311"/>
    <cellWatch r="W311"/>
    <cellWatch r="S312"/>
    <cellWatch r="T312"/>
    <cellWatch r="U312"/>
    <cellWatch r="V312"/>
    <cellWatch r="W312"/>
    <cellWatch r="S313"/>
    <cellWatch r="T313"/>
    <cellWatch r="U313"/>
    <cellWatch r="V313"/>
    <cellWatch r="W313"/>
    <cellWatch r="S314"/>
    <cellWatch r="T314"/>
    <cellWatch r="U314"/>
    <cellWatch r="V314"/>
    <cellWatch r="W314"/>
    <cellWatch r="S315"/>
    <cellWatch r="T315"/>
    <cellWatch r="U315"/>
    <cellWatch r="V315"/>
    <cellWatch r="W315"/>
    <cellWatch r="S316"/>
    <cellWatch r="T316"/>
    <cellWatch r="U316"/>
    <cellWatch r="V316"/>
    <cellWatch r="W316"/>
    <cellWatch r="S317"/>
    <cellWatch r="T317"/>
    <cellWatch r="U317"/>
    <cellWatch r="V317"/>
    <cellWatch r="W317"/>
    <cellWatch r="S318"/>
    <cellWatch r="T318"/>
    <cellWatch r="U318"/>
    <cellWatch r="V318"/>
    <cellWatch r="W318"/>
    <cellWatch r="S319"/>
    <cellWatch r="T319"/>
    <cellWatch r="U319"/>
    <cellWatch r="V319"/>
    <cellWatch r="W319"/>
    <cellWatch r="S320"/>
    <cellWatch r="T320"/>
    <cellWatch r="U320"/>
    <cellWatch r="V320"/>
    <cellWatch r="W320"/>
    <cellWatch r="S321"/>
    <cellWatch r="T321"/>
    <cellWatch r="U321"/>
    <cellWatch r="V321"/>
    <cellWatch r="W321"/>
    <cellWatch r="S322"/>
    <cellWatch r="T322"/>
    <cellWatch r="U322"/>
    <cellWatch r="V322"/>
    <cellWatch r="W322"/>
    <cellWatch r="S323"/>
    <cellWatch r="T323"/>
    <cellWatch r="U323"/>
    <cellWatch r="V323"/>
    <cellWatch r="W323"/>
    <cellWatch r="S324"/>
    <cellWatch r="T324"/>
    <cellWatch r="U324"/>
    <cellWatch r="V324"/>
    <cellWatch r="W324"/>
    <cellWatch r="S325"/>
    <cellWatch r="T325"/>
    <cellWatch r="U325"/>
    <cellWatch r="V325"/>
    <cellWatch r="W325"/>
    <cellWatch r="S326"/>
    <cellWatch r="T326"/>
    <cellWatch r="U326"/>
    <cellWatch r="V326"/>
    <cellWatch r="W326"/>
    <cellWatch r="S327"/>
    <cellWatch r="T327"/>
    <cellWatch r="U327"/>
    <cellWatch r="V327"/>
    <cellWatch r="W327"/>
    <cellWatch r="S328"/>
    <cellWatch r="T328"/>
    <cellWatch r="U328"/>
    <cellWatch r="V328"/>
    <cellWatch r="W328"/>
    <cellWatch r="S329"/>
    <cellWatch r="T329"/>
    <cellWatch r="U329"/>
    <cellWatch r="V329"/>
    <cellWatch r="W329"/>
    <cellWatch r="S330"/>
    <cellWatch r="T330"/>
    <cellWatch r="U330"/>
    <cellWatch r="V330"/>
    <cellWatch r="W330"/>
    <cellWatch r="S331"/>
    <cellWatch r="T331"/>
    <cellWatch r="U331"/>
    <cellWatch r="V331"/>
    <cellWatch r="W331"/>
    <cellWatch r="S332"/>
    <cellWatch r="T332"/>
    <cellWatch r="U332"/>
    <cellWatch r="V332"/>
    <cellWatch r="W332"/>
    <cellWatch r="S333"/>
    <cellWatch r="T333"/>
    <cellWatch r="U333"/>
    <cellWatch r="V333"/>
    <cellWatch r="W333"/>
    <cellWatch r="S334"/>
    <cellWatch r="T334"/>
    <cellWatch r="U334"/>
    <cellWatch r="V334"/>
    <cellWatch r="W334"/>
    <cellWatch r="S335"/>
    <cellWatch r="T335"/>
    <cellWatch r="U335"/>
    <cellWatch r="V335"/>
    <cellWatch r="W335"/>
    <cellWatch r="S336"/>
    <cellWatch r="T336"/>
    <cellWatch r="U336"/>
    <cellWatch r="V336"/>
    <cellWatch r="W336"/>
    <cellWatch r="S337"/>
    <cellWatch r="T337"/>
    <cellWatch r="U337"/>
    <cellWatch r="V337"/>
    <cellWatch r="W337"/>
    <cellWatch r="S338"/>
    <cellWatch r="T338"/>
    <cellWatch r="U338"/>
    <cellWatch r="V338"/>
    <cellWatch r="W338"/>
    <cellWatch r="S339"/>
    <cellWatch r="T339"/>
    <cellWatch r="U339"/>
    <cellWatch r="V339"/>
    <cellWatch r="W339"/>
    <cellWatch r="S340"/>
    <cellWatch r="T340"/>
    <cellWatch r="U340"/>
    <cellWatch r="V340"/>
    <cellWatch r="W340"/>
    <cellWatch r="S341"/>
    <cellWatch r="T341"/>
    <cellWatch r="U341"/>
    <cellWatch r="V341"/>
    <cellWatch r="W341"/>
    <cellWatch r="S342"/>
    <cellWatch r="T342"/>
    <cellWatch r="U342"/>
    <cellWatch r="V342"/>
    <cellWatch r="W342"/>
    <cellWatch r="S343"/>
    <cellWatch r="T343"/>
    <cellWatch r="U343"/>
    <cellWatch r="V343"/>
    <cellWatch r="W343"/>
    <cellWatch r="S344"/>
    <cellWatch r="T344"/>
    <cellWatch r="U344"/>
    <cellWatch r="V344"/>
    <cellWatch r="W344"/>
    <cellWatch r="S345"/>
    <cellWatch r="T345"/>
    <cellWatch r="U345"/>
    <cellWatch r="V345"/>
    <cellWatch r="W345"/>
    <cellWatch r="S346"/>
    <cellWatch r="T346"/>
    <cellWatch r="U346"/>
    <cellWatch r="V346"/>
    <cellWatch r="W346"/>
    <cellWatch r="S347"/>
    <cellWatch r="T347"/>
    <cellWatch r="U347"/>
    <cellWatch r="V347"/>
    <cellWatch r="W347"/>
    <cellWatch r="S348"/>
    <cellWatch r="T348"/>
    <cellWatch r="U348"/>
    <cellWatch r="V348"/>
    <cellWatch r="W348"/>
    <cellWatch r="S349"/>
    <cellWatch r="T349"/>
    <cellWatch r="U349"/>
    <cellWatch r="V349"/>
    <cellWatch r="W349"/>
    <cellWatch r="S350"/>
    <cellWatch r="T350"/>
    <cellWatch r="U350"/>
    <cellWatch r="V350"/>
    <cellWatch r="W350"/>
    <cellWatch r="S351"/>
    <cellWatch r="T351"/>
    <cellWatch r="U351"/>
    <cellWatch r="V351"/>
    <cellWatch r="W351"/>
    <cellWatch r="S352"/>
    <cellWatch r="T352"/>
    <cellWatch r="U352"/>
    <cellWatch r="V352"/>
    <cellWatch r="W352"/>
    <cellWatch r="S353"/>
    <cellWatch r="T353"/>
    <cellWatch r="U353"/>
    <cellWatch r="V353"/>
    <cellWatch r="W353"/>
    <cellWatch r="S354"/>
    <cellWatch r="T354"/>
    <cellWatch r="U354"/>
    <cellWatch r="V354"/>
    <cellWatch r="W354"/>
    <cellWatch r="S355"/>
    <cellWatch r="T355"/>
    <cellWatch r="U355"/>
    <cellWatch r="V355"/>
    <cellWatch r="W355"/>
    <cellWatch r="S356"/>
    <cellWatch r="T356"/>
    <cellWatch r="U356"/>
    <cellWatch r="V356"/>
    <cellWatch r="W356"/>
    <cellWatch r="S357"/>
    <cellWatch r="T357"/>
    <cellWatch r="U357"/>
    <cellWatch r="V357"/>
    <cellWatch r="W357"/>
    <cellWatch r="S358"/>
    <cellWatch r="T358"/>
    <cellWatch r="U358"/>
    <cellWatch r="V358"/>
    <cellWatch r="W358"/>
    <cellWatch r="S359"/>
    <cellWatch r="T359"/>
    <cellWatch r="U359"/>
    <cellWatch r="V359"/>
    <cellWatch r="W359"/>
    <cellWatch r="S360"/>
    <cellWatch r="T360"/>
    <cellWatch r="U360"/>
    <cellWatch r="V360"/>
    <cellWatch r="W360"/>
    <cellWatch r="S361"/>
    <cellWatch r="T361"/>
    <cellWatch r="U361"/>
    <cellWatch r="V361"/>
    <cellWatch r="W361"/>
    <cellWatch r="S362"/>
    <cellWatch r="T362"/>
    <cellWatch r="U362"/>
    <cellWatch r="V362"/>
    <cellWatch r="W362"/>
    <cellWatch r="S363"/>
    <cellWatch r="T363"/>
    <cellWatch r="U363"/>
    <cellWatch r="V363"/>
    <cellWatch r="W363"/>
    <cellWatch r="S364"/>
    <cellWatch r="T364"/>
    <cellWatch r="U364"/>
    <cellWatch r="V364"/>
    <cellWatch r="W364"/>
    <cellWatch r="S365"/>
    <cellWatch r="T365"/>
    <cellWatch r="U365"/>
    <cellWatch r="V365"/>
    <cellWatch r="W365"/>
    <cellWatch r="S366"/>
    <cellWatch r="T366"/>
    <cellWatch r="U366"/>
    <cellWatch r="V366"/>
    <cellWatch r="W366"/>
    <cellWatch r="S367"/>
    <cellWatch r="T367"/>
    <cellWatch r="U367"/>
    <cellWatch r="V367"/>
    <cellWatch r="W367"/>
    <cellWatch r="S368"/>
    <cellWatch r="T368"/>
    <cellWatch r="U368"/>
    <cellWatch r="V368"/>
    <cellWatch r="W368"/>
    <cellWatch r="S369"/>
    <cellWatch r="T369"/>
    <cellWatch r="U369"/>
    <cellWatch r="V369"/>
    <cellWatch r="W369"/>
    <cellWatch r="S370"/>
    <cellWatch r="T370"/>
    <cellWatch r="U370"/>
    <cellWatch r="V370"/>
    <cellWatch r="W370"/>
    <cellWatch r="S371"/>
    <cellWatch r="T371"/>
    <cellWatch r="U371"/>
    <cellWatch r="V371"/>
    <cellWatch r="W371"/>
    <cellWatch r="S372"/>
    <cellWatch r="T372"/>
    <cellWatch r="U372"/>
    <cellWatch r="V372"/>
    <cellWatch r="W372"/>
    <cellWatch r="S373"/>
    <cellWatch r="T373"/>
    <cellWatch r="U373"/>
    <cellWatch r="V373"/>
    <cellWatch r="W373"/>
    <cellWatch r="S374"/>
    <cellWatch r="T374"/>
    <cellWatch r="U374"/>
    <cellWatch r="V374"/>
    <cellWatch r="W374"/>
    <cellWatch r="S375"/>
    <cellWatch r="T375"/>
    <cellWatch r="U375"/>
    <cellWatch r="V375"/>
    <cellWatch r="W375"/>
    <cellWatch r="S376"/>
    <cellWatch r="T376"/>
    <cellWatch r="U376"/>
    <cellWatch r="V376"/>
    <cellWatch r="W376"/>
    <cellWatch r="S377"/>
    <cellWatch r="T377"/>
    <cellWatch r="U377"/>
    <cellWatch r="V377"/>
    <cellWatch r="W377"/>
    <cellWatch r="S378"/>
    <cellWatch r="T378"/>
    <cellWatch r="U378"/>
    <cellWatch r="V378"/>
    <cellWatch r="W378"/>
    <cellWatch r="S379"/>
    <cellWatch r="T379"/>
    <cellWatch r="U379"/>
    <cellWatch r="V379"/>
    <cellWatch r="W379"/>
    <cellWatch r="S380"/>
    <cellWatch r="T380"/>
    <cellWatch r="U380"/>
    <cellWatch r="V380"/>
    <cellWatch r="W380"/>
    <cellWatch r="S381"/>
    <cellWatch r="T381"/>
    <cellWatch r="U381"/>
    <cellWatch r="V381"/>
    <cellWatch r="W381"/>
    <cellWatch r="S382"/>
    <cellWatch r="T382"/>
    <cellWatch r="U382"/>
    <cellWatch r="V382"/>
    <cellWatch r="W382"/>
    <cellWatch r="S383"/>
    <cellWatch r="T383"/>
    <cellWatch r="U383"/>
    <cellWatch r="V383"/>
    <cellWatch r="W383"/>
    <cellWatch r="S384"/>
    <cellWatch r="T384"/>
    <cellWatch r="U384"/>
    <cellWatch r="V384"/>
    <cellWatch r="W384"/>
    <cellWatch r="S385"/>
    <cellWatch r="T385"/>
    <cellWatch r="U385"/>
    <cellWatch r="V385"/>
    <cellWatch r="W385"/>
    <cellWatch r="S386"/>
    <cellWatch r="T386"/>
    <cellWatch r="U386"/>
    <cellWatch r="V386"/>
    <cellWatch r="W386"/>
    <cellWatch r="S387"/>
    <cellWatch r="T387"/>
    <cellWatch r="U387"/>
    <cellWatch r="V387"/>
    <cellWatch r="W387"/>
    <cellWatch r="S388"/>
    <cellWatch r="T388"/>
    <cellWatch r="U388"/>
    <cellWatch r="V388"/>
    <cellWatch r="W388"/>
    <cellWatch r="S389"/>
    <cellWatch r="T389"/>
    <cellWatch r="U389"/>
    <cellWatch r="V389"/>
    <cellWatch r="W389"/>
    <cellWatch r="S390"/>
    <cellWatch r="T390"/>
    <cellWatch r="U390"/>
    <cellWatch r="V390"/>
    <cellWatch r="W390"/>
    <cellWatch r="S391"/>
    <cellWatch r="T391"/>
    <cellWatch r="U391"/>
    <cellWatch r="V391"/>
    <cellWatch r="W391"/>
    <cellWatch r="S392"/>
    <cellWatch r="T392"/>
    <cellWatch r="U392"/>
    <cellWatch r="V392"/>
    <cellWatch r="W392"/>
    <cellWatch r="S393"/>
    <cellWatch r="T393"/>
    <cellWatch r="U393"/>
    <cellWatch r="V393"/>
    <cellWatch r="W393"/>
    <cellWatch r="S394"/>
    <cellWatch r="T394"/>
    <cellWatch r="U394"/>
    <cellWatch r="V394"/>
    <cellWatch r="W394"/>
    <cellWatch r="S395"/>
    <cellWatch r="T395"/>
    <cellWatch r="U395"/>
    <cellWatch r="V395"/>
    <cellWatch r="W395"/>
    <cellWatch r="S396"/>
    <cellWatch r="T396"/>
    <cellWatch r="U396"/>
    <cellWatch r="V396"/>
    <cellWatch r="W396"/>
    <cellWatch r="S397"/>
    <cellWatch r="T397"/>
    <cellWatch r="U397"/>
    <cellWatch r="V397"/>
    <cellWatch r="W397"/>
    <cellWatch r="S398"/>
    <cellWatch r="T398"/>
    <cellWatch r="U398"/>
    <cellWatch r="V398"/>
    <cellWatch r="W398"/>
    <cellWatch r="S399"/>
    <cellWatch r="T399"/>
    <cellWatch r="U399"/>
    <cellWatch r="V399"/>
    <cellWatch r="W399"/>
    <cellWatch r="S400"/>
    <cellWatch r="T400"/>
    <cellWatch r="U400"/>
    <cellWatch r="V400"/>
    <cellWatch r="W400"/>
    <cellWatch r="S401"/>
    <cellWatch r="T401"/>
    <cellWatch r="U401"/>
    <cellWatch r="V401"/>
    <cellWatch r="W401"/>
    <cellWatch r="S402"/>
    <cellWatch r="T402"/>
    <cellWatch r="U402"/>
    <cellWatch r="V402"/>
    <cellWatch r="W402"/>
    <cellWatch r="S403"/>
    <cellWatch r="T403"/>
    <cellWatch r="U403"/>
    <cellWatch r="V403"/>
    <cellWatch r="W403"/>
    <cellWatch r="S404"/>
    <cellWatch r="T404"/>
    <cellWatch r="U404"/>
    <cellWatch r="V404"/>
    <cellWatch r="W404"/>
    <cellWatch r="S405"/>
    <cellWatch r="T405"/>
    <cellWatch r="U405"/>
    <cellWatch r="V405"/>
    <cellWatch r="W405"/>
    <cellWatch r="S406"/>
    <cellWatch r="T406"/>
    <cellWatch r="U406"/>
    <cellWatch r="V406"/>
    <cellWatch r="W406"/>
    <cellWatch r="S407"/>
    <cellWatch r="T407"/>
    <cellWatch r="U407"/>
    <cellWatch r="V407"/>
    <cellWatch r="W407"/>
    <cellWatch r="S408"/>
    <cellWatch r="T408"/>
    <cellWatch r="U408"/>
    <cellWatch r="V408"/>
    <cellWatch r="W408"/>
    <cellWatch r="S409"/>
    <cellWatch r="T409"/>
    <cellWatch r="U409"/>
    <cellWatch r="V409"/>
    <cellWatch r="W409"/>
    <cellWatch r="S410"/>
    <cellWatch r="T410"/>
    <cellWatch r="U410"/>
    <cellWatch r="V410"/>
    <cellWatch r="W410"/>
    <cellWatch r="S411"/>
    <cellWatch r="T411"/>
    <cellWatch r="U411"/>
    <cellWatch r="V411"/>
    <cellWatch r="W411"/>
    <cellWatch r="S412"/>
    <cellWatch r="T412"/>
    <cellWatch r="U412"/>
    <cellWatch r="V412"/>
    <cellWatch r="W412"/>
    <cellWatch r="S413"/>
    <cellWatch r="T413"/>
    <cellWatch r="U413"/>
    <cellWatch r="V413"/>
    <cellWatch r="W413"/>
    <cellWatch r="S414"/>
    <cellWatch r="T414"/>
    <cellWatch r="U414"/>
    <cellWatch r="V414"/>
    <cellWatch r="W414"/>
    <cellWatch r="S415"/>
    <cellWatch r="T415"/>
    <cellWatch r="U415"/>
    <cellWatch r="V415"/>
    <cellWatch r="W415"/>
    <cellWatch r="S416"/>
    <cellWatch r="T416"/>
    <cellWatch r="U416"/>
    <cellWatch r="V416"/>
    <cellWatch r="W416"/>
    <cellWatch r="S417"/>
    <cellWatch r="T417"/>
    <cellWatch r="U417"/>
    <cellWatch r="V417"/>
    <cellWatch r="W417"/>
    <cellWatch r="S418"/>
    <cellWatch r="T418"/>
    <cellWatch r="U418"/>
    <cellWatch r="V418"/>
    <cellWatch r="W418"/>
    <cellWatch r="S419"/>
    <cellWatch r="T419"/>
    <cellWatch r="U419"/>
    <cellWatch r="V419"/>
    <cellWatch r="W419"/>
    <cellWatch r="S420"/>
    <cellWatch r="T420"/>
    <cellWatch r="U420"/>
    <cellWatch r="V420"/>
    <cellWatch r="W420"/>
    <cellWatch r="S421"/>
    <cellWatch r="T421"/>
    <cellWatch r="U421"/>
    <cellWatch r="V421"/>
    <cellWatch r="W421"/>
    <cellWatch r="S422"/>
    <cellWatch r="T422"/>
    <cellWatch r="U422"/>
    <cellWatch r="V422"/>
    <cellWatch r="W422"/>
    <cellWatch r="S423"/>
    <cellWatch r="T423"/>
    <cellWatch r="U423"/>
    <cellWatch r="V423"/>
    <cellWatch r="W423"/>
    <cellWatch r="S424"/>
    <cellWatch r="T424"/>
    <cellWatch r="U424"/>
    <cellWatch r="V424"/>
    <cellWatch r="W424"/>
    <cellWatch r="S425"/>
    <cellWatch r="T425"/>
    <cellWatch r="U425"/>
    <cellWatch r="V425"/>
    <cellWatch r="W425"/>
    <cellWatch r="S426"/>
    <cellWatch r="T426"/>
    <cellWatch r="U426"/>
    <cellWatch r="V426"/>
    <cellWatch r="W426"/>
    <cellWatch r="S427"/>
    <cellWatch r="T427"/>
    <cellWatch r="U427"/>
    <cellWatch r="V427"/>
    <cellWatch r="W427"/>
    <cellWatch r="S428"/>
    <cellWatch r="T428"/>
    <cellWatch r="U428"/>
    <cellWatch r="V428"/>
    <cellWatch r="W428"/>
    <cellWatch r="S429"/>
    <cellWatch r="T429"/>
    <cellWatch r="U429"/>
    <cellWatch r="V429"/>
    <cellWatch r="W429"/>
    <cellWatch r="S430"/>
    <cellWatch r="T430"/>
    <cellWatch r="U430"/>
    <cellWatch r="V430"/>
    <cellWatch r="W430"/>
    <cellWatch r="S431"/>
    <cellWatch r="T431"/>
    <cellWatch r="U431"/>
    <cellWatch r="V431"/>
    <cellWatch r="W431"/>
    <cellWatch r="S432"/>
    <cellWatch r="T432"/>
    <cellWatch r="U432"/>
    <cellWatch r="V432"/>
    <cellWatch r="W432"/>
    <cellWatch r="S433"/>
    <cellWatch r="T433"/>
    <cellWatch r="U433"/>
    <cellWatch r="V433"/>
    <cellWatch r="W433"/>
    <cellWatch r="S434"/>
    <cellWatch r="T434"/>
    <cellWatch r="U434"/>
    <cellWatch r="V434"/>
    <cellWatch r="W434"/>
    <cellWatch r="S435"/>
    <cellWatch r="T435"/>
    <cellWatch r="U435"/>
    <cellWatch r="V435"/>
    <cellWatch r="W435"/>
    <cellWatch r="S436"/>
    <cellWatch r="T436"/>
    <cellWatch r="U436"/>
    <cellWatch r="V436"/>
    <cellWatch r="W436"/>
    <cellWatch r="S437"/>
    <cellWatch r="T437"/>
    <cellWatch r="U437"/>
    <cellWatch r="V437"/>
    <cellWatch r="W437"/>
    <cellWatch r="S438"/>
    <cellWatch r="T438"/>
    <cellWatch r="U438"/>
    <cellWatch r="V438"/>
    <cellWatch r="W438"/>
    <cellWatch r="S439"/>
    <cellWatch r="T439"/>
    <cellWatch r="U439"/>
    <cellWatch r="V439"/>
    <cellWatch r="W439"/>
    <cellWatch r="S440"/>
    <cellWatch r="T440"/>
    <cellWatch r="U440"/>
    <cellWatch r="V440"/>
    <cellWatch r="W440"/>
    <cellWatch r="S441"/>
    <cellWatch r="T441"/>
    <cellWatch r="U441"/>
    <cellWatch r="V441"/>
    <cellWatch r="W441"/>
    <cellWatch r="S442"/>
    <cellWatch r="T442"/>
    <cellWatch r="U442"/>
    <cellWatch r="V442"/>
    <cellWatch r="W442"/>
    <cellWatch r="S443"/>
    <cellWatch r="T443"/>
    <cellWatch r="U443"/>
    <cellWatch r="V443"/>
    <cellWatch r="W443"/>
    <cellWatch r="S444"/>
    <cellWatch r="T444"/>
    <cellWatch r="U444"/>
    <cellWatch r="V444"/>
    <cellWatch r="W444"/>
    <cellWatch r="S445"/>
    <cellWatch r="T445"/>
    <cellWatch r="U445"/>
    <cellWatch r="V445"/>
    <cellWatch r="W445"/>
    <cellWatch r="S446"/>
    <cellWatch r="T446"/>
    <cellWatch r="U446"/>
    <cellWatch r="V446"/>
    <cellWatch r="W446"/>
    <cellWatch r="S447"/>
    <cellWatch r="T447"/>
    <cellWatch r="U447"/>
    <cellWatch r="V447"/>
    <cellWatch r="W447"/>
    <cellWatch r="S448"/>
    <cellWatch r="T448"/>
    <cellWatch r="U448"/>
    <cellWatch r="V448"/>
    <cellWatch r="W448"/>
    <cellWatch r="S449"/>
    <cellWatch r="T449"/>
    <cellWatch r="U449"/>
    <cellWatch r="V449"/>
    <cellWatch r="W449"/>
    <cellWatch r="S450"/>
    <cellWatch r="T450"/>
    <cellWatch r="U450"/>
    <cellWatch r="V450"/>
    <cellWatch r="W450"/>
    <cellWatch r="S451"/>
    <cellWatch r="T451"/>
    <cellWatch r="U451"/>
    <cellWatch r="V451"/>
    <cellWatch r="W451"/>
    <cellWatch r="S452"/>
    <cellWatch r="T452"/>
    <cellWatch r="U452"/>
    <cellWatch r="V452"/>
    <cellWatch r="W452"/>
    <cellWatch r="S453"/>
    <cellWatch r="T453"/>
    <cellWatch r="U453"/>
    <cellWatch r="V453"/>
    <cellWatch r="W453"/>
    <cellWatch r="S454"/>
    <cellWatch r="T454"/>
    <cellWatch r="U454"/>
    <cellWatch r="V454"/>
    <cellWatch r="W454"/>
    <cellWatch r="S455"/>
    <cellWatch r="T455"/>
    <cellWatch r="U455"/>
    <cellWatch r="V455"/>
    <cellWatch r="W455"/>
    <cellWatch r="S456"/>
    <cellWatch r="T456"/>
    <cellWatch r="U456"/>
    <cellWatch r="V456"/>
    <cellWatch r="W456"/>
    <cellWatch r="S457"/>
    <cellWatch r="T457"/>
    <cellWatch r="U457"/>
    <cellWatch r="V457"/>
    <cellWatch r="W457"/>
    <cellWatch r="S458"/>
    <cellWatch r="T458"/>
    <cellWatch r="U458"/>
    <cellWatch r="V458"/>
    <cellWatch r="W458"/>
    <cellWatch r="S459"/>
    <cellWatch r="T459"/>
    <cellWatch r="U459"/>
    <cellWatch r="V459"/>
    <cellWatch r="W459"/>
    <cellWatch r="S460"/>
    <cellWatch r="T460"/>
    <cellWatch r="U460"/>
    <cellWatch r="V460"/>
    <cellWatch r="W460"/>
    <cellWatch r="S461"/>
    <cellWatch r="T461"/>
    <cellWatch r="U461"/>
    <cellWatch r="V461"/>
    <cellWatch r="W461"/>
    <cellWatch r="S462"/>
    <cellWatch r="T462"/>
    <cellWatch r="U462"/>
    <cellWatch r="V462"/>
    <cellWatch r="W462"/>
    <cellWatch r="S463"/>
    <cellWatch r="T463"/>
    <cellWatch r="U463"/>
    <cellWatch r="V463"/>
    <cellWatch r="W463"/>
    <cellWatch r="S464"/>
    <cellWatch r="T464"/>
    <cellWatch r="U464"/>
    <cellWatch r="V464"/>
    <cellWatch r="W464"/>
    <cellWatch r="S465"/>
    <cellWatch r="T465"/>
    <cellWatch r="U465"/>
    <cellWatch r="V465"/>
    <cellWatch r="W465"/>
    <cellWatch r="S466"/>
    <cellWatch r="T466"/>
    <cellWatch r="U466"/>
    <cellWatch r="V466"/>
    <cellWatch r="W466"/>
    <cellWatch r="S467"/>
    <cellWatch r="T467"/>
    <cellWatch r="U467"/>
    <cellWatch r="V467"/>
    <cellWatch r="W467"/>
    <cellWatch r="S468"/>
    <cellWatch r="T468"/>
    <cellWatch r="U468"/>
    <cellWatch r="V468"/>
    <cellWatch r="W468"/>
    <cellWatch r="S469"/>
    <cellWatch r="T469"/>
    <cellWatch r="U469"/>
    <cellWatch r="V469"/>
    <cellWatch r="W469"/>
    <cellWatch r="S470"/>
    <cellWatch r="T470"/>
    <cellWatch r="U470"/>
    <cellWatch r="V470"/>
    <cellWatch r="W470"/>
    <cellWatch r="S471"/>
    <cellWatch r="T471"/>
    <cellWatch r="U471"/>
    <cellWatch r="V471"/>
    <cellWatch r="W471"/>
    <cellWatch r="S472"/>
    <cellWatch r="T472"/>
    <cellWatch r="U472"/>
    <cellWatch r="V472"/>
    <cellWatch r="W472"/>
    <cellWatch r="S473"/>
    <cellWatch r="T473"/>
    <cellWatch r="U473"/>
    <cellWatch r="V473"/>
    <cellWatch r="W473"/>
    <cellWatch r="S474"/>
    <cellWatch r="T474"/>
    <cellWatch r="U474"/>
    <cellWatch r="V474"/>
    <cellWatch r="W474"/>
    <cellWatch r="S475"/>
    <cellWatch r="T475"/>
    <cellWatch r="U475"/>
    <cellWatch r="V475"/>
    <cellWatch r="W475"/>
    <cellWatch r="S476"/>
    <cellWatch r="T476"/>
    <cellWatch r="U476"/>
    <cellWatch r="V476"/>
    <cellWatch r="W476"/>
    <cellWatch r="S477"/>
    <cellWatch r="T477"/>
    <cellWatch r="U477"/>
    <cellWatch r="V477"/>
    <cellWatch r="W477"/>
    <cellWatch r="S478"/>
    <cellWatch r="T478"/>
    <cellWatch r="U478"/>
    <cellWatch r="V478"/>
    <cellWatch r="W478"/>
    <cellWatch r="S479"/>
    <cellWatch r="T479"/>
    <cellWatch r="U479"/>
    <cellWatch r="V479"/>
    <cellWatch r="W479"/>
    <cellWatch r="S480"/>
    <cellWatch r="T480"/>
    <cellWatch r="U480"/>
    <cellWatch r="V480"/>
    <cellWatch r="W480"/>
    <cellWatch r="S481"/>
    <cellWatch r="T481"/>
    <cellWatch r="U481"/>
    <cellWatch r="V481"/>
    <cellWatch r="W481"/>
    <cellWatch r="S482"/>
    <cellWatch r="T482"/>
    <cellWatch r="U482"/>
    <cellWatch r="V482"/>
    <cellWatch r="W482"/>
    <cellWatch r="S483"/>
    <cellWatch r="T483"/>
    <cellWatch r="U483"/>
    <cellWatch r="V483"/>
    <cellWatch r="W483"/>
    <cellWatch r="S484"/>
    <cellWatch r="T484"/>
    <cellWatch r="U484"/>
    <cellWatch r="V484"/>
    <cellWatch r="W484"/>
    <cellWatch r="S485"/>
    <cellWatch r="T485"/>
    <cellWatch r="U485"/>
    <cellWatch r="V485"/>
    <cellWatch r="W485"/>
    <cellWatch r="S486"/>
    <cellWatch r="T486"/>
    <cellWatch r="U486"/>
    <cellWatch r="V486"/>
    <cellWatch r="W486"/>
    <cellWatch r="S487"/>
    <cellWatch r="T487"/>
    <cellWatch r="U487"/>
    <cellWatch r="V487"/>
    <cellWatch r="W487"/>
    <cellWatch r="S488"/>
    <cellWatch r="T488"/>
    <cellWatch r="U488"/>
    <cellWatch r="V488"/>
    <cellWatch r="W488"/>
    <cellWatch r="S489"/>
    <cellWatch r="T489"/>
    <cellWatch r="U489"/>
    <cellWatch r="V489"/>
    <cellWatch r="W489"/>
    <cellWatch r="S490"/>
    <cellWatch r="T490"/>
    <cellWatch r="U490"/>
    <cellWatch r="V490"/>
    <cellWatch r="W490"/>
    <cellWatch r="S491"/>
    <cellWatch r="T491"/>
    <cellWatch r="U491"/>
    <cellWatch r="V491"/>
    <cellWatch r="W491"/>
    <cellWatch r="S492"/>
    <cellWatch r="T492"/>
    <cellWatch r="U492"/>
    <cellWatch r="V492"/>
    <cellWatch r="W492"/>
    <cellWatch r="S493"/>
    <cellWatch r="T493"/>
    <cellWatch r="U493"/>
    <cellWatch r="V493"/>
    <cellWatch r="W493"/>
    <cellWatch r="S494"/>
    <cellWatch r="T494"/>
    <cellWatch r="U494"/>
    <cellWatch r="V494"/>
    <cellWatch r="W494"/>
    <cellWatch r="S495"/>
    <cellWatch r="T495"/>
    <cellWatch r="U495"/>
    <cellWatch r="V495"/>
    <cellWatch r="W495"/>
    <cellWatch r="S496"/>
    <cellWatch r="T496"/>
    <cellWatch r="U496"/>
    <cellWatch r="V496"/>
    <cellWatch r="W496"/>
    <cellWatch r="S497"/>
    <cellWatch r="T497"/>
    <cellWatch r="U497"/>
    <cellWatch r="V497"/>
    <cellWatch r="W497"/>
    <cellWatch r="S498"/>
    <cellWatch r="T498"/>
    <cellWatch r="U498"/>
    <cellWatch r="V498"/>
    <cellWatch r="W498"/>
    <cellWatch r="S499"/>
    <cellWatch r="T499"/>
    <cellWatch r="U499"/>
    <cellWatch r="V499"/>
    <cellWatch r="W499"/>
    <cellWatch r="S500"/>
    <cellWatch r="T500"/>
    <cellWatch r="U500"/>
    <cellWatch r="V500"/>
    <cellWatch r="W500"/>
    <cellWatch r="S501"/>
    <cellWatch r="T501"/>
    <cellWatch r="U501"/>
    <cellWatch r="V501"/>
    <cellWatch r="W501"/>
    <cellWatch r="S502"/>
    <cellWatch r="T502"/>
    <cellWatch r="U502"/>
    <cellWatch r="V502"/>
    <cellWatch r="W502"/>
    <cellWatch r="S503"/>
    <cellWatch r="T503"/>
    <cellWatch r="U503"/>
    <cellWatch r="V503"/>
    <cellWatch r="W503"/>
    <cellWatch r="S504"/>
    <cellWatch r="T504"/>
    <cellWatch r="U504"/>
    <cellWatch r="V504"/>
    <cellWatch r="W504"/>
    <cellWatch r="S505"/>
    <cellWatch r="T505"/>
    <cellWatch r="U505"/>
    <cellWatch r="V505"/>
    <cellWatch r="W505"/>
    <cellWatch r="S506"/>
    <cellWatch r="T506"/>
    <cellWatch r="U506"/>
    <cellWatch r="V506"/>
    <cellWatch r="W506"/>
    <cellWatch r="S507"/>
    <cellWatch r="T507"/>
    <cellWatch r="U507"/>
    <cellWatch r="V507"/>
    <cellWatch r="W507"/>
    <cellWatch r="S508"/>
    <cellWatch r="T508"/>
    <cellWatch r="U508"/>
    <cellWatch r="V508"/>
    <cellWatch r="W508"/>
    <cellWatch r="S509"/>
    <cellWatch r="T509"/>
    <cellWatch r="U509"/>
    <cellWatch r="V509"/>
    <cellWatch r="W509"/>
    <cellWatch r="S510"/>
    <cellWatch r="T510"/>
    <cellWatch r="U510"/>
    <cellWatch r="V510"/>
    <cellWatch r="W510"/>
    <cellWatch r="S511"/>
    <cellWatch r="T511"/>
    <cellWatch r="U511"/>
    <cellWatch r="V511"/>
    <cellWatch r="W511"/>
    <cellWatch r="S512"/>
    <cellWatch r="T512"/>
    <cellWatch r="U512"/>
    <cellWatch r="V512"/>
    <cellWatch r="W512"/>
    <cellWatch r="S513"/>
    <cellWatch r="T513"/>
    <cellWatch r="U513"/>
    <cellWatch r="V513"/>
    <cellWatch r="W513"/>
    <cellWatch r="S514"/>
    <cellWatch r="T514"/>
    <cellWatch r="U514"/>
    <cellWatch r="V514"/>
    <cellWatch r="W514"/>
    <cellWatch r="S515"/>
    <cellWatch r="T515"/>
    <cellWatch r="U515"/>
    <cellWatch r="V515"/>
    <cellWatch r="W515"/>
    <cellWatch r="S516"/>
    <cellWatch r="T516"/>
    <cellWatch r="U516"/>
    <cellWatch r="V516"/>
    <cellWatch r="W516"/>
    <cellWatch r="S517"/>
    <cellWatch r="T517"/>
    <cellWatch r="U517"/>
    <cellWatch r="V517"/>
    <cellWatch r="W517"/>
    <cellWatch r="S518"/>
    <cellWatch r="T518"/>
    <cellWatch r="U518"/>
    <cellWatch r="V518"/>
    <cellWatch r="W518"/>
    <cellWatch r="S519"/>
    <cellWatch r="T519"/>
    <cellWatch r="U519"/>
    <cellWatch r="V519"/>
    <cellWatch r="W519"/>
    <cellWatch r="S520"/>
    <cellWatch r="T520"/>
    <cellWatch r="U520"/>
    <cellWatch r="V520"/>
    <cellWatch r="W520"/>
    <cellWatch r="S521"/>
    <cellWatch r="T521"/>
    <cellWatch r="U521"/>
    <cellWatch r="V521"/>
    <cellWatch r="W521"/>
    <cellWatch r="S522"/>
    <cellWatch r="T522"/>
    <cellWatch r="U522"/>
    <cellWatch r="V522"/>
    <cellWatch r="W522"/>
    <cellWatch r="S523"/>
    <cellWatch r="T523"/>
    <cellWatch r="U523"/>
    <cellWatch r="V523"/>
    <cellWatch r="W523"/>
    <cellWatch r="S524"/>
    <cellWatch r="T524"/>
    <cellWatch r="U524"/>
    <cellWatch r="V524"/>
    <cellWatch r="W524"/>
    <cellWatch r="S525"/>
    <cellWatch r="T525"/>
    <cellWatch r="U525"/>
    <cellWatch r="V525"/>
    <cellWatch r="W525"/>
    <cellWatch r="S526"/>
    <cellWatch r="T526"/>
    <cellWatch r="U526"/>
    <cellWatch r="V526"/>
    <cellWatch r="W526"/>
    <cellWatch r="S527"/>
    <cellWatch r="T527"/>
    <cellWatch r="U527"/>
    <cellWatch r="V527"/>
    <cellWatch r="W527"/>
    <cellWatch r="S528"/>
    <cellWatch r="T528"/>
    <cellWatch r="U528"/>
    <cellWatch r="V528"/>
    <cellWatch r="W528"/>
    <cellWatch r="S529"/>
    <cellWatch r="T529"/>
    <cellWatch r="U529"/>
    <cellWatch r="V529"/>
    <cellWatch r="W529"/>
    <cellWatch r="S530"/>
    <cellWatch r="T530"/>
    <cellWatch r="U530"/>
    <cellWatch r="V530"/>
    <cellWatch r="W530"/>
    <cellWatch r="S531"/>
    <cellWatch r="T531"/>
    <cellWatch r="U531"/>
    <cellWatch r="V531"/>
    <cellWatch r="W531"/>
    <cellWatch r="S532"/>
    <cellWatch r="T532"/>
    <cellWatch r="U532"/>
    <cellWatch r="V532"/>
    <cellWatch r="W532"/>
    <cellWatch r="S533"/>
    <cellWatch r="T533"/>
    <cellWatch r="U533"/>
    <cellWatch r="V533"/>
    <cellWatch r="W533"/>
    <cellWatch r="S534"/>
    <cellWatch r="T534"/>
    <cellWatch r="U534"/>
    <cellWatch r="V534"/>
    <cellWatch r="W534"/>
    <cellWatch r="S535"/>
    <cellWatch r="T535"/>
    <cellWatch r="U535"/>
    <cellWatch r="V535"/>
    <cellWatch r="W535"/>
    <cellWatch r="S536"/>
    <cellWatch r="T536"/>
    <cellWatch r="U536"/>
    <cellWatch r="V536"/>
    <cellWatch r="W536"/>
    <cellWatch r="S537"/>
    <cellWatch r="T537"/>
    <cellWatch r="U537"/>
    <cellWatch r="V537"/>
    <cellWatch r="W537"/>
    <cellWatch r="S538"/>
    <cellWatch r="T538"/>
    <cellWatch r="U538"/>
    <cellWatch r="V538"/>
    <cellWatch r="W538"/>
    <cellWatch r="S539"/>
    <cellWatch r="T539"/>
    <cellWatch r="U539"/>
    <cellWatch r="V539"/>
    <cellWatch r="W539"/>
    <cellWatch r="S540"/>
    <cellWatch r="T540"/>
    <cellWatch r="U540"/>
    <cellWatch r="V540"/>
    <cellWatch r="W540"/>
    <cellWatch r="S541"/>
    <cellWatch r="T541"/>
    <cellWatch r="U541"/>
    <cellWatch r="V541"/>
    <cellWatch r="W541"/>
    <cellWatch r="S542"/>
    <cellWatch r="T542"/>
    <cellWatch r="U542"/>
    <cellWatch r="V542"/>
    <cellWatch r="W542"/>
    <cellWatch r="S543"/>
    <cellWatch r="T543"/>
    <cellWatch r="U543"/>
    <cellWatch r="V543"/>
    <cellWatch r="W543"/>
    <cellWatch r="S544"/>
    <cellWatch r="T544"/>
    <cellWatch r="U544"/>
    <cellWatch r="V544"/>
    <cellWatch r="W544"/>
    <cellWatch r="S545"/>
    <cellWatch r="T545"/>
    <cellWatch r="U545"/>
    <cellWatch r="V545"/>
    <cellWatch r="W545"/>
    <cellWatch r="S546"/>
    <cellWatch r="T546"/>
    <cellWatch r="U546"/>
    <cellWatch r="V546"/>
    <cellWatch r="W546"/>
    <cellWatch r="S547"/>
    <cellWatch r="T547"/>
    <cellWatch r="U547"/>
    <cellWatch r="V547"/>
    <cellWatch r="W547"/>
    <cellWatch r="S548"/>
    <cellWatch r="T548"/>
    <cellWatch r="U548"/>
    <cellWatch r="V548"/>
    <cellWatch r="W548"/>
    <cellWatch r="S549"/>
    <cellWatch r="T549"/>
    <cellWatch r="U549"/>
    <cellWatch r="V549"/>
    <cellWatch r="W549"/>
    <cellWatch r="S550"/>
    <cellWatch r="T550"/>
    <cellWatch r="U550"/>
    <cellWatch r="V550"/>
    <cellWatch r="W550"/>
    <cellWatch r="S551"/>
    <cellWatch r="T551"/>
    <cellWatch r="U551"/>
    <cellWatch r="V551"/>
    <cellWatch r="W551"/>
    <cellWatch r="S552"/>
    <cellWatch r="T552"/>
    <cellWatch r="U552"/>
    <cellWatch r="V552"/>
    <cellWatch r="W552"/>
    <cellWatch r="S553"/>
    <cellWatch r="T553"/>
    <cellWatch r="U553"/>
    <cellWatch r="V553"/>
    <cellWatch r="W553"/>
    <cellWatch r="S554"/>
    <cellWatch r="T554"/>
    <cellWatch r="U554"/>
    <cellWatch r="V554"/>
    <cellWatch r="W554"/>
    <cellWatch r="S555"/>
    <cellWatch r="T555"/>
    <cellWatch r="U555"/>
    <cellWatch r="V555"/>
    <cellWatch r="W555"/>
    <cellWatch r="S556"/>
    <cellWatch r="T556"/>
    <cellWatch r="U556"/>
    <cellWatch r="V556"/>
    <cellWatch r="W556"/>
    <cellWatch r="S557"/>
    <cellWatch r="T557"/>
    <cellWatch r="U557"/>
    <cellWatch r="V557"/>
    <cellWatch r="W557"/>
    <cellWatch r="S558"/>
    <cellWatch r="T558"/>
    <cellWatch r="U558"/>
    <cellWatch r="V558"/>
    <cellWatch r="W558"/>
    <cellWatch r="S559"/>
    <cellWatch r="T559"/>
    <cellWatch r="U559"/>
    <cellWatch r="V559"/>
    <cellWatch r="W559"/>
    <cellWatch r="S560"/>
    <cellWatch r="T560"/>
    <cellWatch r="U560"/>
    <cellWatch r="V560"/>
    <cellWatch r="W560"/>
    <cellWatch r="S561"/>
    <cellWatch r="T561"/>
    <cellWatch r="U561"/>
    <cellWatch r="V561"/>
    <cellWatch r="W561"/>
    <cellWatch r="S562"/>
    <cellWatch r="T562"/>
    <cellWatch r="U562"/>
    <cellWatch r="V562"/>
    <cellWatch r="W562"/>
    <cellWatch r="S563"/>
    <cellWatch r="T563"/>
    <cellWatch r="U563"/>
    <cellWatch r="V563"/>
    <cellWatch r="W563"/>
    <cellWatch r="S564"/>
    <cellWatch r="T564"/>
    <cellWatch r="U564"/>
    <cellWatch r="V564"/>
    <cellWatch r="W564"/>
    <cellWatch r="S565"/>
    <cellWatch r="T565"/>
    <cellWatch r="U565"/>
    <cellWatch r="V565"/>
    <cellWatch r="W565"/>
    <cellWatch r="S566"/>
    <cellWatch r="T566"/>
    <cellWatch r="U566"/>
    <cellWatch r="V566"/>
    <cellWatch r="W566"/>
    <cellWatch r="S567"/>
    <cellWatch r="T567"/>
    <cellWatch r="U567"/>
    <cellWatch r="V567"/>
    <cellWatch r="W567"/>
    <cellWatch r="S568"/>
    <cellWatch r="T568"/>
    <cellWatch r="U568"/>
    <cellWatch r="V568"/>
    <cellWatch r="W568"/>
    <cellWatch r="S569"/>
    <cellWatch r="T569"/>
    <cellWatch r="U569"/>
    <cellWatch r="V569"/>
    <cellWatch r="W569"/>
    <cellWatch r="S570"/>
    <cellWatch r="T570"/>
    <cellWatch r="U570"/>
    <cellWatch r="V570"/>
    <cellWatch r="W570"/>
    <cellWatch r="S571"/>
    <cellWatch r="T571"/>
    <cellWatch r="U571"/>
    <cellWatch r="V571"/>
    <cellWatch r="W571"/>
    <cellWatch r="S572"/>
    <cellWatch r="T572"/>
    <cellWatch r="U572"/>
    <cellWatch r="V572"/>
    <cellWatch r="W572"/>
    <cellWatch r="S573"/>
    <cellWatch r="T573"/>
    <cellWatch r="U573"/>
    <cellWatch r="V573"/>
    <cellWatch r="W573"/>
    <cellWatch r="S574"/>
    <cellWatch r="T574"/>
    <cellWatch r="U574"/>
    <cellWatch r="V574"/>
    <cellWatch r="W574"/>
    <cellWatch r="S575"/>
    <cellWatch r="T575"/>
    <cellWatch r="U575"/>
    <cellWatch r="V575"/>
    <cellWatch r="W575"/>
    <cellWatch r="S576"/>
    <cellWatch r="T576"/>
    <cellWatch r="U576"/>
    <cellWatch r="V576"/>
    <cellWatch r="W576"/>
    <cellWatch r="S577"/>
    <cellWatch r="T577"/>
    <cellWatch r="U577"/>
    <cellWatch r="V577"/>
    <cellWatch r="W577"/>
    <cellWatch r="S578"/>
    <cellWatch r="T578"/>
    <cellWatch r="U578"/>
    <cellWatch r="V578"/>
    <cellWatch r="W578"/>
    <cellWatch r="S579"/>
    <cellWatch r="T579"/>
    <cellWatch r="U579"/>
    <cellWatch r="V579"/>
    <cellWatch r="W579"/>
    <cellWatch r="S580"/>
    <cellWatch r="T580"/>
    <cellWatch r="U580"/>
    <cellWatch r="V580"/>
    <cellWatch r="W580"/>
    <cellWatch r="S581"/>
    <cellWatch r="T581"/>
    <cellWatch r="U581"/>
    <cellWatch r="V581"/>
    <cellWatch r="W581"/>
    <cellWatch r="S582"/>
    <cellWatch r="T582"/>
    <cellWatch r="U582"/>
    <cellWatch r="V582"/>
    <cellWatch r="W582"/>
    <cellWatch r="S583"/>
    <cellWatch r="T583"/>
    <cellWatch r="U583"/>
    <cellWatch r="V583"/>
    <cellWatch r="W583"/>
    <cellWatch r="S584"/>
    <cellWatch r="T584"/>
    <cellWatch r="U584"/>
    <cellWatch r="V584"/>
    <cellWatch r="W584"/>
    <cellWatch r="S585"/>
    <cellWatch r="T585"/>
    <cellWatch r="U585"/>
    <cellWatch r="V585"/>
    <cellWatch r="W585"/>
    <cellWatch r="S586"/>
    <cellWatch r="T586"/>
    <cellWatch r="U586"/>
    <cellWatch r="V586"/>
    <cellWatch r="W586"/>
    <cellWatch r="S587"/>
    <cellWatch r="T587"/>
    <cellWatch r="U587"/>
    <cellWatch r="V587"/>
    <cellWatch r="W587"/>
    <cellWatch r="S588"/>
    <cellWatch r="T588"/>
    <cellWatch r="U588"/>
    <cellWatch r="V588"/>
    <cellWatch r="W588"/>
    <cellWatch r="S589"/>
    <cellWatch r="T589"/>
    <cellWatch r="U589"/>
    <cellWatch r="V589"/>
    <cellWatch r="W589"/>
    <cellWatch r="S590"/>
    <cellWatch r="T590"/>
    <cellWatch r="U590"/>
    <cellWatch r="V590"/>
    <cellWatch r="W590"/>
    <cellWatch r="S591"/>
    <cellWatch r="T591"/>
    <cellWatch r="U591"/>
    <cellWatch r="V591"/>
    <cellWatch r="W591"/>
    <cellWatch r="S592"/>
    <cellWatch r="T592"/>
    <cellWatch r="U592"/>
    <cellWatch r="V592"/>
    <cellWatch r="W592"/>
    <cellWatch r="S593"/>
    <cellWatch r="T593"/>
    <cellWatch r="U593"/>
    <cellWatch r="V593"/>
    <cellWatch r="W593"/>
    <cellWatch r="S594"/>
    <cellWatch r="T594"/>
    <cellWatch r="U594"/>
    <cellWatch r="V594"/>
    <cellWatch r="W594"/>
    <cellWatch r="S595"/>
    <cellWatch r="T595"/>
    <cellWatch r="U595"/>
    <cellWatch r="V595"/>
    <cellWatch r="W595"/>
    <cellWatch r="S596"/>
    <cellWatch r="T596"/>
    <cellWatch r="U596"/>
    <cellWatch r="V596"/>
    <cellWatch r="W596"/>
    <cellWatch r="S597"/>
    <cellWatch r="T597"/>
    <cellWatch r="U597"/>
    <cellWatch r="V597"/>
    <cellWatch r="W597"/>
    <cellWatch r="S598"/>
    <cellWatch r="T598"/>
    <cellWatch r="U598"/>
    <cellWatch r="V598"/>
    <cellWatch r="W598"/>
    <cellWatch r="S599"/>
    <cellWatch r="T599"/>
    <cellWatch r="U599"/>
    <cellWatch r="V599"/>
    <cellWatch r="W599"/>
    <cellWatch r="S600"/>
    <cellWatch r="T600"/>
    <cellWatch r="U600"/>
    <cellWatch r="V600"/>
    <cellWatch r="W600"/>
    <cellWatch r="S601"/>
    <cellWatch r="T601"/>
    <cellWatch r="U601"/>
    <cellWatch r="V601"/>
    <cellWatch r="W601"/>
    <cellWatch r="S602"/>
    <cellWatch r="T602"/>
    <cellWatch r="U602"/>
    <cellWatch r="V602"/>
    <cellWatch r="W602"/>
    <cellWatch r="S603"/>
    <cellWatch r="T603"/>
    <cellWatch r="U603"/>
    <cellWatch r="V603"/>
    <cellWatch r="W603"/>
    <cellWatch r="S604"/>
    <cellWatch r="T604"/>
    <cellWatch r="U604"/>
    <cellWatch r="V604"/>
    <cellWatch r="W604"/>
    <cellWatch r="S605"/>
    <cellWatch r="T605"/>
    <cellWatch r="U605"/>
    <cellWatch r="V605"/>
    <cellWatch r="W605"/>
    <cellWatch r="S606"/>
    <cellWatch r="T606"/>
    <cellWatch r="U606"/>
    <cellWatch r="V606"/>
    <cellWatch r="W606"/>
    <cellWatch r="S607"/>
    <cellWatch r="T607"/>
    <cellWatch r="U607"/>
    <cellWatch r="V607"/>
    <cellWatch r="W607"/>
    <cellWatch r="S608"/>
    <cellWatch r="T608"/>
    <cellWatch r="U608"/>
    <cellWatch r="V608"/>
    <cellWatch r="W608"/>
    <cellWatch r="S609"/>
    <cellWatch r="T609"/>
    <cellWatch r="U609"/>
    <cellWatch r="V609"/>
    <cellWatch r="W609"/>
    <cellWatch r="S610"/>
    <cellWatch r="T610"/>
    <cellWatch r="U610"/>
    <cellWatch r="V610"/>
    <cellWatch r="W610"/>
    <cellWatch r="S611"/>
    <cellWatch r="T611"/>
    <cellWatch r="U611"/>
    <cellWatch r="V611"/>
    <cellWatch r="W611"/>
    <cellWatch r="S612"/>
    <cellWatch r="T612"/>
    <cellWatch r="U612"/>
    <cellWatch r="V612"/>
    <cellWatch r="W612"/>
    <cellWatch r="S613"/>
    <cellWatch r="T613"/>
    <cellWatch r="U613"/>
    <cellWatch r="V613"/>
    <cellWatch r="W613"/>
    <cellWatch r="S614"/>
    <cellWatch r="T614"/>
    <cellWatch r="U614"/>
    <cellWatch r="V614"/>
    <cellWatch r="W614"/>
    <cellWatch r="S615"/>
    <cellWatch r="T615"/>
    <cellWatch r="U615"/>
    <cellWatch r="V615"/>
    <cellWatch r="W615"/>
    <cellWatch r="S616"/>
    <cellWatch r="T616"/>
    <cellWatch r="U616"/>
    <cellWatch r="V616"/>
    <cellWatch r="W616"/>
    <cellWatch r="S617"/>
    <cellWatch r="T617"/>
    <cellWatch r="U617"/>
    <cellWatch r="V617"/>
    <cellWatch r="W617"/>
    <cellWatch r="S618"/>
    <cellWatch r="T618"/>
    <cellWatch r="U618"/>
    <cellWatch r="V618"/>
    <cellWatch r="W618"/>
    <cellWatch r="S619"/>
    <cellWatch r="T619"/>
    <cellWatch r="U619"/>
    <cellWatch r="V619"/>
    <cellWatch r="W619"/>
    <cellWatch r="S620"/>
    <cellWatch r="T620"/>
    <cellWatch r="U620"/>
    <cellWatch r="V620"/>
    <cellWatch r="W620"/>
    <cellWatch r="S621"/>
    <cellWatch r="T621"/>
    <cellWatch r="U621"/>
    <cellWatch r="V621"/>
    <cellWatch r="W621"/>
    <cellWatch r="S622"/>
    <cellWatch r="T622"/>
    <cellWatch r="U622"/>
    <cellWatch r="V622"/>
    <cellWatch r="W622"/>
    <cellWatch r="S623"/>
    <cellWatch r="T623"/>
    <cellWatch r="U623"/>
    <cellWatch r="V623"/>
    <cellWatch r="W623"/>
    <cellWatch r="S624"/>
    <cellWatch r="T624"/>
    <cellWatch r="U624"/>
    <cellWatch r="V624"/>
    <cellWatch r="W624"/>
    <cellWatch r="S625"/>
    <cellWatch r="T625"/>
    <cellWatch r="U625"/>
    <cellWatch r="V625"/>
    <cellWatch r="W625"/>
    <cellWatch r="S626"/>
    <cellWatch r="T626"/>
    <cellWatch r="U626"/>
    <cellWatch r="V626"/>
    <cellWatch r="W626"/>
    <cellWatch r="S627"/>
    <cellWatch r="T627"/>
    <cellWatch r="U627"/>
    <cellWatch r="V627"/>
    <cellWatch r="W627"/>
    <cellWatch r="S628"/>
    <cellWatch r="T628"/>
    <cellWatch r="U628"/>
    <cellWatch r="V628"/>
    <cellWatch r="W628"/>
    <cellWatch r="S629"/>
    <cellWatch r="T629"/>
    <cellWatch r="U629"/>
    <cellWatch r="V629"/>
    <cellWatch r="W629"/>
    <cellWatch r="S630"/>
    <cellWatch r="T630"/>
    <cellWatch r="U630"/>
    <cellWatch r="V630"/>
    <cellWatch r="W630"/>
    <cellWatch r="S631"/>
    <cellWatch r="T631"/>
    <cellWatch r="U631"/>
    <cellWatch r="V631"/>
    <cellWatch r="W631"/>
    <cellWatch r="S632"/>
    <cellWatch r="T632"/>
    <cellWatch r="U632"/>
    <cellWatch r="V632"/>
    <cellWatch r="W632"/>
    <cellWatch r="S633"/>
    <cellWatch r="T633"/>
    <cellWatch r="U633"/>
    <cellWatch r="V633"/>
    <cellWatch r="W633"/>
    <cellWatch r="S634"/>
    <cellWatch r="T634"/>
    <cellWatch r="U634"/>
    <cellWatch r="V634"/>
    <cellWatch r="W634"/>
    <cellWatch r="S635"/>
    <cellWatch r="T635"/>
    <cellWatch r="U635"/>
    <cellWatch r="V635"/>
    <cellWatch r="W635"/>
    <cellWatch r="S636"/>
    <cellWatch r="T636"/>
    <cellWatch r="U636"/>
    <cellWatch r="V636"/>
    <cellWatch r="W636"/>
    <cellWatch r="S637"/>
    <cellWatch r="T637"/>
    <cellWatch r="U637"/>
    <cellWatch r="V637"/>
    <cellWatch r="W637"/>
    <cellWatch r="S638"/>
    <cellWatch r="T638"/>
    <cellWatch r="U638"/>
    <cellWatch r="V638"/>
    <cellWatch r="W638"/>
    <cellWatch r="S639"/>
    <cellWatch r="T639"/>
    <cellWatch r="U639"/>
    <cellWatch r="V639"/>
    <cellWatch r="W639"/>
    <cellWatch r="S640"/>
    <cellWatch r="T640"/>
    <cellWatch r="U640"/>
    <cellWatch r="V640"/>
    <cellWatch r="W640"/>
    <cellWatch r="S641"/>
    <cellWatch r="T641"/>
    <cellWatch r="U641"/>
    <cellWatch r="V641"/>
    <cellWatch r="W641"/>
    <cellWatch r="S642"/>
    <cellWatch r="T642"/>
    <cellWatch r="U642"/>
    <cellWatch r="V642"/>
    <cellWatch r="W642"/>
    <cellWatch r="S643"/>
    <cellWatch r="T643"/>
    <cellWatch r="U643"/>
    <cellWatch r="V643"/>
    <cellWatch r="W643"/>
    <cellWatch r="S644"/>
    <cellWatch r="T644"/>
    <cellWatch r="U644"/>
    <cellWatch r="V644"/>
    <cellWatch r="W644"/>
    <cellWatch r="S645"/>
    <cellWatch r="T645"/>
    <cellWatch r="U645"/>
    <cellWatch r="V645"/>
    <cellWatch r="W645"/>
    <cellWatch r="S646"/>
    <cellWatch r="T646"/>
    <cellWatch r="U646"/>
    <cellWatch r="V646"/>
    <cellWatch r="W646"/>
    <cellWatch r="S647"/>
    <cellWatch r="T647"/>
    <cellWatch r="U647"/>
    <cellWatch r="V647"/>
    <cellWatch r="W647"/>
    <cellWatch r="S648"/>
    <cellWatch r="T648"/>
    <cellWatch r="U648"/>
    <cellWatch r="V648"/>
    <cellWatch r="W648"/>
    <cellWatch r="S649"/>
    <cellWatch r="T649"/>
    <cellWatch r="U649"/>
    <cellWatch r="V649"/>
    <cellWatch r="W649"/>
    <cellWatch r="S650"/>
    <cellWatch r="T650"/>
    <cellWatch r="U650"/>
    <cellWatch r="V650"/>
    <cellWatch r="W650"/>
    <cellWatch r="S651"/>
    <cellWatch r="T651"/>
    <cellWatch r="U651"/>
    <cellWatch r="V651"/>
    <cellWatch r="W651"/>
    <cellWatch r="S652"/>
    <cellWatch r="T652"/>
    <cellWatch r="U652"/>
    <cellWatch r="V652"/>
    <cellWatch r="W652"/>
    <cellWatch r="S653"/>
    <cellWatch r="T653"/>
    <cellWatch r="U653"/>
    <cellWatch r="V653"/>
    <cellWatch r="W653"/>
    <cellWatch r="S654"/>
    <cellWatch r="T654"/>
    <cellWatch r="U654"/>
    <cellWatch r="V654"/>
    <cellWatch r="W654"/>
    <cellWatch r="S655"/>
    <cellWatch r="T655"/>
    <cellWatch r="U655"/>
    <cellWatch r="V655"/>
    <cellWatch r="W655"/>
    <cellWatch r="S656"/>
    <cellWatch r="T656"/>
    <cellWatch r="U656"/>
    <cellWatch r="V656"/>
    <cellWatch r="W656"/>
    <cellWatch r="S657"/>
    <cellWatch r="T657"/>
    <cellWatch r="U657"/>
    <cellWatch r="V657"/>
    <cellWatch r="W657"/>
    <cellWatch r="S658"/>
    <cellWatch r="T658"/>
    <cellWatch r="U658"/>
    <cellWatch r="V658"/>
    <cellWatch r="W658"/>
    <cellWatch r="S659"/>
    <cellWatch r="T659"/>
    <cellWatch r="U659"/>
    <cellWatch r="V659"/>
    <cellWatch r="W659"/>
    <cellWatch r="S660"/>
    <cellWatch r="T660"/>
    <cellWatch r="U660"/>
    <cellWatch r="V660"/>
    <cellWatch r="W660"/>
    <cellWatch r="S661"/>
    <cellWatch r="T661"/>
    <cellWatch r="U661"/>
    <cellWatch r="V661"/>
    <cellWatch r="W661"/>
    <cellWatch r="S662"/>
    <cellWatch r="T662"/>
    <cellWatch r="U662"/>
    <cellWatch r="V662"/>
    <cellWatch r="W662"/>
    <cellWatch r="S663"/>
    <cellWatch r="T663"/>
    <cellWatch r="U663"/>
    <cellWatch r="V663"/>
    <cellWatch r="W663"/>
    <cellWatch r="S664"/>
    <cellWatch r="T664"/>
    <cellWatch r="U664"/>
    <cellWatch r="V664"/>
    <cellWatch r="W664"/>
    <cellWatch r="S665"/>
    <cellWatch r="T665"/>
    <cellWatch r="U665"/>
    <cellWatch r="V665"/>
    <cellWatch r="W665"/>
    <cellWatch r="S666"/>
    <cellWatch r="T666"/>
    <cellWatch r="U666"/>
    <cellWatch r="V666"/>
    <cellWatch r="W666"/>
    <cellWatch r="S667"/>
    <cellWatch r="T667"/>
    <cellWatch r="U667"/>
    <cellWatch r="V667"/>
    <cellWatch r="W667"/>
    <cellWatch r="S668"/>
    <cellWatch r="T668"/>
    <cellWatch r="U668"/>
    <cellWatch r="V668"/>
    <cellWatch r="W668"/>
    <cellWatch r="S669"/>
    <cellWatch r="T669"/>
    <cellWatch r="U669"/>
    <cellWatch r="V669"/>
    <cellWatch r="W669"/>
    <cellWatch r="S670"/>
    <cellWatch r="T670"/>
    <cellWatch r="U670"/>
    <cellWatch r="V670"/>
    <cellWatch r="W670"/>
    <cellWatch r="S671"/>
    <cellWatch r="T671"/>
    <cellWatch r="U671"/>
    <cellWatch r="V671"/>
    <cellWatch r="W671"/>
    <cellWatch r="S672"/>
    <cellWatch r="T672"/>
    <cellWatch r="U672"/>
    <cellWatch r="V672"/>
    <cellWatch r="W672"/>
    <cellWatch r="S673"/>
    <cellWatch r="T673"/>
    <cellWatch r="U673"/>
    <cellWatch r="V673"/>
    <cellWatch r="W673"/>
    <cellWatch r="S674"/>
    <cellWatch r="T674"/>
    <cellWatch r="U674"/>
    <cellWatch r="V674"/>
    <cellWatch r="W674"/>
    <cellWatch r="S675"/>
    <cellWatch r="T675"/>
    <cellWatch r="U675"/>
    <cellWatch r="V675"/>
    <cellWatch r="W675"/>
    <cellWatch r="S676"/>
    <cellWatch r="T676"/>
    <cellWatch r="U676"/>
    <cellWatch r="V676"/>
    <cellWatch r="W676"/>
    <cellWatch r="S677"/>
    <cellWatch r="T677"/>
    <cellWatch r="U677"/>
    <cellWatch r="V677"/>
    <cellWatch r="W677"/>
    <cellWatch r="S678"/>
    <cellWatch r="T678"/>
    <cellWatch r="U678"/>
    <cellWatch r="V678"/>
    <cellWatch r="W678"/>
    <cellWatch r="S679"/>
    <cellWatch r="T679"/>
    <cellWatch r="U679"/>
    <cellWatch r="V679"/>
    <cellWatch r="W679"/>
    <cellWatch r="S680"/>
    <cellWatch r="T680"/>
    <cellWatch r="U680"/>
    <cellWatch r="V680"/>
    <cellWatch r="W680"/>
    <cellWatch r="S681"/>
    <cellWatch r="T681"/>
    <cellWatch r="U681"/>
    <cellWatch r="V681"/>
    <cellWatch r="W681"/>
    <cellWatch r="S682"/>
    <cellWatch r="T682"/>
    <cellWatch r="U682"/>
    <cellWatch r="V682"/>
    <cellWatch r="W682"/>
    <cellWatch r="S683"/>
    <cellWatch r="T683"/>
    <cellWatch r="U683"/>
    <cellWatch r="V683"/>
    <cellWatch r="W683"/>
    <cellWatch r="S684"/>
    <cellWatch r="T684"/>
    <cellWatch r="U684"/>
    <cellWatch r="V684"/>
    <cellWatch r="W684"/>
    <cellWatch r="S685"/>
    <cellWatch r="T685"/>
    <cellWatch r="U685"/>
    <cellWatch r="V685"/>
    <cellWatch r="W685"/>
    <cellWatch r="S686"/>
    <cellWatch r="T686"/>
    <cellWatch r="U686"/>
    <cellWatch r="V686"/>
    <cellWatch r="W686"/>
    <cellWatch r="S687"/>
    <cellWatch r="T687"/>
    <cellWatch r="U687"/>
    <cellWatch r="V687"/>
    <cellWatch r="W687"/>
    <cellWatch r="S688"/>
    <cellWatch r="T688"/>
    <cellWatch r="U688"/>
    <cellWatch r="V688"/>
    <cellWatch r="W688"/>
    <cellWatch r="S689"/>
    <cellWatch r="T689"/>
    <cellWatch r="U689"/>
    <cellWatch r="V689"/>
    <cellWatch r="W689"/>
    <cellWatch r="S690"/>
    <cellWatch r="T690"/>
    <cellWatch r="U690"/>
    <cellWatch r="V690"/>
    <cellWatch r="W690"/>
    <cellWatch r="S691"/>
    <cellWatch r="T691"/>
    <cellWatch r="U691"/>
    <cellWatch r="V691"/>
    <cellWatch r="W691"/>
    <cellWatch r="S692"/>
    <cellWatch r="T692"/>
    <cellWatch r="U692"/>
    <cellWatch r="V692"/>
    <cellWatch r="W692"/>
    <cellWatch r="S693"/>
    <cellWatch r="T693"/>
    <cellWatch r="U693"/>
    <cellWatch r="V693"/>
    <cellWatch r="W693"/>
    <cellWatch r="S694"/>
    <cellWatch r="T694"/>
    <cellWatch r="U694"/>
    <cellWatch r="V694"/>
    <cellWatch r="W694"/>
    <cellWatch r="S695"/>
    <cellWatch r="T695"/>
    <cellWatch r="U695"/>
    <cellWatch r="V695"/>
    <cellWatch r="W695"/>
    <cellWatch r="S696"/>
    <cellWatch r="T696"/>
    <cellWatch r="U696"/>
    <cellWatch r="V696"/>
    <cellWatch r="W696"/>
    <cellWatch r="S697"/>
    <cellWatch r="T697"/>
    <cellWatch r="U697"/>
    <cellWatch r="V697"/>
    <cellWatch r="W697"/>
    <cellWatch r="S698"/>
    <cellWatch r="T698"/>
    <cellWatch r="U698"/>
    <cellWatch r="V698"/>
    <cellWatch r="W698"/>
    <cellWatch r="S699"/>
    <cellWatch r="T699"/>
    <cellWatch r="U699"/>
    <cellWatch r="V699"/>
    <cellWatch r="W699"/>
    <cellWatch r="S700"/>
    <cellWatch r="T700"/>
    <cellWatch r="U700"/>
    <cellWatch r="V700"/>
    <cellWatch r="W700"/>
    <cellWatch r="S701"/>
    <cellWatch r="T701"/>
    <cellWatch r="U701"/>
    <cellWatch r="V701"/>
    <cellWatch r="W701"/>
    <cellWatch r="S702"/>
    <cellWatch r="T702"/>
    <cellWatch r="U702"/>
    <cellWatch r="V702"/>
    <cellWatch r="W702"/>
    <cellWatch r="S703"/>
    <cellWatch r="T703"/>
    <cellWatch r="U703"/>
    <cellWatch r="V703"/>
    <cellWatch r="W703"/>
    <cellWatch r="S704"/>
    <cellWatch r="T704"/>
    <cellWatch r="U704"/>
    <cellWatch r="V704"/>
    <cellWatch r="W704"/>
    <cellWatch r="S705"/>
    <cellWatch r="T705"/>
    <cellWatch r="U705"/>
    <cellWatch r="V705"/>
    <cellWatch r="W705"/>
    <cellWatch r="S706"/>
    <cellWatch r="T706"/>
    <cellWatch r="U706"/>
    <cellWatch r="V706"/>
    <cellWatch r="W706"/>
    <cellWatch r="S707"/>
    <cellWatch r="T707"/>
    <cellWatch r="U707"/>
    <cellWatch r="V707"/>
    <cellWatch r="W707"/>
    <cellWatch r="S708"/>
    <cellWatch r="T708"/>
    <cellWatch r="U708"/>
    <cellWatch r="V708"/>
    <cellWatch r="W708"/>
    <cellWatch r="S709"/>
    <cellWatch r="T709"/>
    <cellWatch r="U709"/>
    <cellWatch r="V709"/>
    <cellWatch r="W709"/>
    <cellWatch r="S710"/>
    <cellWatch r="T710"/>
    <cellWatch r="U710"/>
    <cellWatch r="V710"/>
    <cellWatch r="W710"/>
    <cellWatch r="S711"/>
    <cellWatch r="T711"/>
    <cellWatch r="U711"/>
    <cellWatch r="V711"/>
    <cellWatch r="W711"/>
    <cellWatch r="S712"/>
    <cellWatch r="T712"/>
    <cellWatch r="U712"/>
    <cellWatch r="V712"/>
    <cellWatch r="W712"/>
    <cellWatch r="S713"/>
    <cellWatch r="T713"/>
    <cellWatch r="U713"/>
    <cellWatch r="V713"/>
    <cellWatch r="W713"/>
    <cellWatch r="S714"/>
    <cellWatch r="T714"/>
    <cellWatch r="U714"/>
    <cellWatch r="V714"/>
    <cellWatch r="W714"/>
    <cellWatch r="S715"/>
    <cellWatch r="T715"/>
    <cellWatch r="U715"/>
    <cellWatch r="V715"/>
    <cellWatch r="W715"/>
    <cellWatch r="S716"/>
    <cellWatch r="T716"/>
    <cellWatch r="U716"/>
    <cellWatch r="V716"/>
    <cellWatch r="W716"/>
    <cellWatch r="S717"/>
    <cellWatch r="T717"/>
    <cellWatch r="U717"/>
    <cellWatch r="V717"/>
    <cellWatch r="W717"/>
    <cellWatch r="S718"/>
    <cellWatch r="T718"/>
    <cellWatch r="U718"/>
    <cellWatch r="V718"/>
    <cellWatch r="W718"/>
    <cellWatch r="S719"/>
    <cellWatch r="T719"/>
    <cellWatch r="U719"/>
    <cellWatch r="V719"/>
    <cellWatch r="W719"/>
    <cellWatch r="S720"/>
    <cellWatch r="T720"/>
    <cellWatch r="U720"/>
    <cellWatch r="V720"/>
    <cellWatch r="W720"/>
    <cellWatch r="S721"/>
    <cellWatch r="T721"/>
    <cellWatch r="U721"/>
    <cellWatch r="V721"/>
    <cellWatch r="W721"/>
    <cellWatch r="S722"/>
    <cellWatch r="T722"/>
    <cellWatch r="U722"/>
    <cellWatch r="V722"/>
    <cellWatch r="W722"/>
    <cellWatch r="S723"/>
    <cellWatch r="T723"/>
    <cellWatch r="U723"/>
    <cellWatch r="V723"/>
    <cellWatch r="W723"/>
    <cellWatch r="S724"/>
    <cellWatch r="T724"/>
    <cellWatch r="U724"/>
    <cellWatch r="V724"/>
    <cellWatch r="W724"/>
    <cellWatch r="S725"/>
    <cellWatch r="T725"/>
    <cellWatch r="U725"/>
    <cellWatch r="V725"/>
    <cellWatch r="W725"/>
    <cellWatch r="S726"/>
    <cellWatch r="T726"/>
    <cellWatch r="U726"/>
    <cellWatch r="V726"/>
    <cellWatch r="W726"/>
    <cellWatch r="S727"/>
    <cellWatch r="T727"/>
    <cellWatch r="U727"/>
    <cellWatch r="V727"/>
    <cellWatch r="W727"/>
    <cellWatch r="S728"/>
    <cellWatch r="T728"/>
    <cellWatch r="U728"/>
    <cellWatch r="V728"/>
    <cellWatch r="W728"/>
    <cellWatch r="S729"/>
    <cellWatch r="T729"/>
    <cellWatch r="U729"/>
    <cellWatch r="V729"/>
    <cellWatch r="W729"/>
    <cellWatch r="S730"/>
    <cellWatch r="T730"/>
    <cellWatch r="U730"/>
    <cellWatch r="V730"/>
    <cellWatch r="W730"/>
    <cellWatch r="S731"/>
    <cellWatch r="T731"/>
    <cellWatch r="U731"/>
    <cellWatch r="V731"/>
    <cellWatch r="W731"/>
    <cellWatch r="S732"/>
    <cellWatch r="T732"/>
    <cellWatch r="U732"/>
    <cellWatch r="V732"/>
    <cellWatch r="W732"/>
    <cellWatch r="S733"/>
    <cellWatch r="T733"/>
    <cellWatch r="U733"/>
    <cellWatch r="V733"/>
    <cellWatch r="W733"/>
    <cellWatch r="S734"/>
    <cellWatch r="T734"/>
    <cellWatch r="U734"/>
    <cellWatch r="V734"/>
    <cellWatch r="W734"/>
    <cellWatch r="S735"/>
    <cellWatch r="T735"/>
    <cellWatch r="U735"/>
    <cellWatch r="V735"/>
    <cellWatch r="W735"/>
    <cellWatch r="S736"/>
    <cellWatch r="T736"/>
    <cellWatch r="U736"/>
    <cellWatch r="V736"/>
    <cellWatch r="W736"/>
    <cellWatch r="S737"/>
    <cellWatch r="T737"/>
    <cellWatch r="U737"/>
    <cellWatch r="V737"/>
    <cellWatch r="W737"/>
    <cellWatch r="S738"/>
    <cellWatch r="T738"/>
    <cellWatch r="U738"/>
    <cellWatch r="V738"/>
    <cellWatch r="W738"/>
    <cellWatch r="S739"/>
    <cellWatch r="T739"/>
    <cellWatch r="U739"/>
    <cellWatch r="V739"/>
    <cellWatch r="W739"/>
    <cellWatch r="S740"/>
    <cellWatch r="T740"/>
    <cellWatch r="U740"/>
    <cellWatch r="V740"/>
    <cellWatch r="W740"/>
    <cellWatch r="S741"/>
    <cellWatch r="T741"/>
    <cellWatch r="U741"/>
    <cellWatch r="V741"/>
    <cellWatch r="W741"/>
    <cellWatch r="S742"/>
    <cellWatch r="T742"/>
    <cellWatch r="U742"/>
    <cellWatch r="V742"/>
    <cellWatch r="W742"/>
    <cellWatch r="S743"/>
    <cellWatch r="T743"/>
    <cellWatch r="U743"/>
    <cellWatch r="V743"/>
    <cellWatch r="W743"/>
    <cellWatch r="S744"/>
    <cellWatch r="T744"/>
    <cellWatch r="U744"/>
    <cellWatch r="V744"/>
    <cellWatch r="W744"/>
    <cellWatch r="S745"/>
    <cellWatch r="T745"/>
    <cellWatch r="U745"/>
    <cellWatch r="V745"/>
    <cellWatch r="W745"/>
    <cellWatch r="S746"/>
    <cellWatch r="T746"/>
    <cellWatch r="U746"/>
    <cellWatch r="V746"/>
    <cellWatch r="W746"/>
    <cellWatch r="S747"/>
    <cellWatch r="T747"/>
    <cellWatch r="U747"/>
    <cellWatch r="V747"/>
    <cellWatch r="W747"/>
    <cellWatch r="S748"/>
    <cellWatch r="T748"/>
    <cellWatch r="U748"/>
    <cellWatch r="V748"/>
    <cellWatch r="W748"/>
    <cellWatch r="S749"/>
    <cellWatch r="T749"/>
    <cellWatch r="U749"/>
    <cellWatch r="V749"/>
    <cellWatch r="W749"/>
    <cellWatch r="S750"/>
    <cellWatch r="T750"/>
    <cellWatch r="U750"/>
    <cellWatch r="V750"/>
    <cellWatch r="W750"/>
    <cellWatch r="S751"/>
    <cellWatch r="T751"/>
    <cellWatch r="U751"/>
    <cellWatch r="V751"/>
    <cellWatch r="W751"/>
    <cellWatch r="S752"/>
    <cellWatch r="T752"/>
    <cellWatch r="U752"/>
    <cellWatch r="V752"/>
    <cellWatch r="W752"/>
    <cellWatch r="S753"/>
    <cellWatch r="T753"/>
    <cellWatch r="U753"/>
    <cellWatch r="V753"/>
    <cellWatch r="W753"/>
    <cellWatch r="S754"/>
    <cellWatch r="T754"/>
    <cellWatch r="U754"/>
    <cellWatch r="V754"/>
    <cellWatch r="W754"/>
    <cellWatch r="S755"/>
    <cellWatch r="T755"/>
    <cellWatch r="U755"/>
    <cellWatch r="V755"/>
    <cellWatch r="W755"/>
    <cellWatch r="S756"/>
    <cellWatch r="T756"/>
    <cellWatch r="U756"/>
    <cellWatch r="V756"/>
    <cellWatch r="W756"/>
    <cellWatch r="S757"/>
    <cellWatch r="T757"/>
    <cellWatch r="U757"/>
    <cellWatch r="V757"/>
    <cellWatch r="W757"/>
    <cellWatch r="S758"/>
    <cellWatch r="T758"/>
    <cellWatch r="U758"/>
    <cellWatch r="V758"/>
    <cellWatch r="W758"/>
    <cellWatch r="S759"/>
    <cellWatch r="T759"/>
    <cellWatch r="U759"/>
    <cellWatch r="V759"/>
    <cellWatch r="W759"/>
    <cellWatch r="S760"/>
    <cellWatch r="T760"/>
    <cellWatch r="U760"/>
    <cellWatch r="V760"/>
    <cellWatch r="W760"/>
    <cellWatch r="S761"/>
    <cellWatch r="T761"/>
    <cellWatch r="U761"/>
    <cellWatch r="V761"/>
    <cellWatch r="W761"/>
    <cellWatch r="S762"/>
    <cellWatch r="T762"/>
    <cellWatch r="U762"/>
    <cellWatch r="V762"/>
    <cellWatch r="W762"/>
    <cellWatch r="S763"/>
    <cellWatch r="T763"/>
    <cellWatch r="U763"/>
    <cellWatch r="V763"/>
    <cellWatch r="W763"/>
    <cellWatch r="S764"/>
    <cellWatch r="T764"/>
    <cellWatch r="U764"/>
    <cellWatch r="V764"/>
    <cellWatch r="W764"/>
    <cellWatch r="S765"/>
    <cellWatch r="T765"/>
    <cellWatch r="U765"/>
    <cellWatch r="V765"/>
    <cellWatch r="W765"/>
    <cellWatch r="S766"/>
    <cellWatch r="T766"/>
    <cellWatch r="U766"/>
    <cellWatch r="V766"/>
    <cellWatch r="W766"/>
    <cellWatch r="S767"/>
    <cellWatch r="T767"/>
    <cellWatch r="U767"/>
    <cellWatch r="V767"/>
    <cellWatch r="W767"/>
    <cellWatch r="S768"/>
    <cellWatch r="T768"/>
    <cellWatch r="U768"/>
    <cellWatch r="V768"/>
    <cellWatch r="W768"/>
    <cellWatch r="S769"/>
    <cellWatch r="T769"/>
    <cellWatch r="U769"/>
    <cellWatch r="V769"/>
    <cellWatch r="W769"/>
    <cellWatch r="S770"/>
    <cellWatch r="T770"/>
    <cellWatch r="U770"/>
    <cellWatch r="V770"/>
    <cellWatch r="W770"/>
    <cellWatch r="S771"/>
    <cellWatch r="T771"/>
    <cellWatch r="U771"/>
    <cellWatch r="V771"/>
    <cellWatch r="W771"/>
    <cellWatch r="S772"/>
    <cellWatch r="T772"/>
    <cellWatch r="U772"/>
    <cellWatch r="V772"/>
    <cellWatch r="W772"/>
    <cellWatch r="S773"/>
    <cellWatch r="T773"/>
    <cellWatch r="U773"/>
    <cellWatch r="V773"/>
    <cellWatch r="W773"/>
    <cellWatch r="S774"/>
    <cellWatch r="T774"/>
    <cellWatch r="U774"/>
    <cellWatch r="V774"/>
    <cellWatch r="W774"/>
    <cellWatch r="S775"/>
    <cellWatch r="T775"/>
    <cellWatch r="U775"/>
    <cellWatch r="V775"/>
    <cellWatch r="W775"/>
    <cellWatch r="S776"/>
    <cellWatch r="T776"/>
    <cellWatch r="U776"/>
    <cellWatch r="V776"/>
    <cellWatch r="W776"/>
    <cellWatch r="S777"/>
    <cellWatch r="T777"/>
    <cellWatch r="U777"/>
    <cellWatch r="V777"/>
    <cellWatch r="W777"/>
    <cellWatch r="S778"/>
    <cellWatch r="T778"/>
    <cellWatch r="U778"/>
    <cellWatch r="V778"/>
    <cellWatch r="W778"/>
    <cellWatch r="S779"/>
    <cellWatch r="T779"/>
    <cellWatch r="U779"/>
    <cellWatch r="V779"/>
    <cellWatch r="W779"/>
    <cellWatch r="S780"/>
    <cellWatch r="T780"/>
    <cellWatch r="U780"/>
    <cellWatch r="V780"/>
    <cellWatch r="W780"/>
    <cellWatch r="S781"/>
    <cellWatch r="T781"/>
    <cellWatch r="U781"/>
    <cellWatch r="V781"/>
    <cellWatch r="W781"/>
    <cellWatch r="S782"/>
    <cellWatch r="T782"/>
    <cellWatch r="U782"/>
    <cellWatch r="V782"/>
    <cellWatch r="W782"/>
    <cellWatch r="S783"/>
    <cellWatch r="T783"/>
    <cellWatch r="U783"/>
    <cellWatch r="V783"/>
    <cellWatch r="W783"/>
    <cellWatch r="S784"/>
    <cellWatch r="T784"/>
    <cellWatch r="U784"/>
    <cellWatch r="V784"/>
    <cellWatch r="W784"/>
    <cellWatch r="S785"/>
    <cellWatch r="T785"/>
    <cellWatch r="U785"/>
    <cellWatch r="V785"/>
    <cellWatch r="W785"/>
    <cellWatch r="S786"/>
    <cellWatch r="T786"/>
    <cellWatch r="U786"/>
    <cellWatch r="V786"/>
    <cellWatch r="W786"/>
    <cellWatch r="S787"/>
    <cellWatch r="T787"/>
    <cellWatch r="U787"/>
    <cellWatch r="V787"/>
    <cellWatch r="W787"/>
    <cellWatch r="S788"/>
    <cellWatch r="T788"/>
    <cellWatch r="U788"/>
    <cellWatch r="V788"/>
    <cellWatch r="W788"/>
    <cellWatch r="S789"/>
    <cellWatch r="T789"/>
    <cellWatch r="U789"/>
    <cellWatch r="V789"/>
    <cellWatch r="W789"/>
    <cellWatch r="S790"/>
    <cellWatch r="T790"/>
    <cellWatch r="U790"/>
    <cellWatch r="V790"/>
    <cellWatch r="W790"/>
    <cellWatch r="S791"/>
    <cellWatch r="T791"/>
    <cellWatch r="U791"/>
    <cellWatch r="V791"/>
    <cellWatch r="W791"/>
    <cellWatch r="S792"/>
    <cellWatch r="T792"/>
    <cellWatch r="U792"/>
    <cellWatch r="V792"/>
    <cellWatch r="W792"/>
    <cellWatch r="S793"/>
    <cellWatch r="T793"/>
    <cellWatch r="U793"/>
    <cellWatch r="V793"/>
    <cellWatch r="W793"/>
    <cellWatch r="S794"/>
    <cellWatch r="T794"/>
    <cellWatch r="U794"/>
    <cellWatch r="V794"/>
    <cellWatch r="W794"/>
    <cellWatch r="S795"/>
    <cellWatch r="T795"/>
    <cellWatch r="U795"/>
    <cellWatch r="V795"/>
    <cellWatch r="W795"/>
    <cellWatch r="S796"/>
    <cellWatch r="T796"/>
    <cellWatch r="U796"/>
    <cellWatch r="V796"/>
    <cellWatch r="W796"/>
    <cellWatch r="S797"/>
    <cellWatch r="T797"/>
    <cellWatch r="U797"/>
    <cellWatch r="V797"/>
    <cellWatch r="W797"/>
    <cellWatch r="S798"/>
    <cellWatch r="T798"/>
    <cellWatch r="U798"/>
    <cellWatch r="V798"/>
    <cellWatch r="W798"/>
    <cellWatch r="S799"/>
    <cellWatch r="T799"/>
    <cellWatch r="U799"/>
    <cellWatch r="V799"/>
    <cellWatch r="W799"/>
    <cellWatch r="S800"/>
    <cellWatch r="T800"/>
    <cellWatch r="U800"/>
    <cellWatch r="V800"/>
    <cellWatch r="W800"/>
    <cellWatch r="S801"/>
    <cellWatch r="T801"/>
    <cellWatch r="U801"/>
    <cellWatch r="V801"/>
    <cellWatch r="W801"/>
    <cellWatch r="S802"/>
    <cellWatch r="T802"/>
    <cellWatch r="U802"/>
    <cellWatch r="V802"/>
    <cellWatch r="W802"/>
    <cellWatch r="S803"/>
    <cellWatch r="T803"/>
    <cellWatch r="U803"/>
    <cellWatch r="V803"/>
    <cellWatch r="W803"/>
    <cellWatch r="S804"/>
    <cellWatch r="T804"/>
    <cellWatch r="U804"/>
    <cellWatch r="V804"/>
    <cellWatch r="W804"/>
    <cellWatch r="S805"/>
    <cellWatch r="T805"/>
    <cellWatch r="U805"/>
    <cellWatch r="V805"/>
    <cellWatch r="W805"/>
    <cellWatch r="S806"/>
    <cellWatch r="T806"/>
    <cellWatch r="U806"/>
    <cellWatch r="V806"/>
    <cellWatch r="W806"/>
    <cellWatch r="S807"/>
    <cellWatch r="T807"/>
    <cellWatch r="U807"/>
    <cellWatch r="V807"/>
    <cellWatch r="W807"/>
    <cellWatch r="S808"/>
    <cellWatch r="T808"/>
    <cellWatch r="U808"/>
    <cellWatch r="V808"/>
    <cellWatch r="W808"/>
    <cellWatch r="S809"/>
    <cellWatch r="T809"/>
    <cellWatch r="U809"/>
    <cellWatch r="V809"/>
    <cellWatch r="W809"/>
    <cellWatch r="S810"/>
    <cellWatch r="T810"/>
    <cellWatch r="U810"/>
    <cellWatch r="V810"/>
    <cellWatch r="W810"/>
    <cellWatch r="S811"/>
    <cellWatch r="T811"/>
    <cellWatch r="U811"/>
    <cellWatch r="V811"/>
    <cellWatch r="W811"/>
    <cellWatch r="S812"/>
    <cellWatch r="T812"/>
    <cellWatch r="U812"/>
    <cellWatch r="V812"/>
    <cellWatch r="W812"/>
    <cellWatch r="S813"/>
    <cellWatch r="T813"/>
    <cellWatch r="U813"/>
    <cellWatch r="V813"/>
    <cellWatch r="W813"/>
    <cellWatch r="S814"/>
    <cellWatch r="T814"/>
    <cellWatch r="U814"/>
    <cellWatch r="V814"/>
    <cellWatch r="W814"/>
    <cellWatch r="S815"/>
    <cellWatch r="T815"/>
    <cellWatch r="U815"/>
    <cellWatch r="V815"/>
    <cellWatch r="W815"/>
    <cellWatch r="S816"/>
    <cellWatch r="T816"/>
    <cellWatch r="U816"/>
    <cellWatch r="V816"/>
    <cellWatch r="W816"/>
    <cellWatch r="S817"/>
    <cellWatch r="T817"/>
    <cellWatch r="U817"/>
    <cellWatch r="V817"/>
    <cellWatch r="W817"/>
    <cellWatch r="S818"/>
    <cellWatch r="T818"/>
    <cellWatch r="U818"/>
    <cellWatch r="V818"/>
    <cellWatch r="W818"/>
    <cellWatch r="S819"/>
    <cellWatch r="T819"/>
    <cellWatch r="U819"/>
    <cellWatch r="V819"/>
    <cellWatch r="W819"/>
    <cellWatch r="S820"/>
    <cellWatch r="T820"/>
    <cellWatch r="U820"/>
    <cellWatch r="V820"/>
    <cellWatch r="W820"/>
    <cellWatch r="S821"/>
    <cellWatch r="T821"/>
    <cellWatch r="U821"/>
    <cellWatch r="V821"/>
    <cellWatch r="W821"/>
    <cellWatch r="S822"/>
    <cellWatch r="T822"/>
    <cellWatch r="U822"/>
    <cellWatch r="V822"/>
    <cellWatch r="W822"/>
    <cellWatch r="S823"/>
    <cellWatch r="T823"/>
    <cellWatch r="U823"/>
    <cellWatch r="V823"/>
    <cellWatch r="W823"/>
    <cellWatch r="S824"/>
    <cellWatch r="T824"/>
    <cellWatch r="U824"/>
    <cellWatch r="V824"/>
    <cellWatch r="W824"/>
    <cellWatch r="S825"/>
    <cellWatch r="T825"/>
    <cellWatch r="U825"/>
    <cellWatch r="V825"/>
    <cellWatch r="W825"/>
    <cellWatch r="S826"/>
    <cellWatch r="T826"/>
    <cellWatch r="U826"/>
    <cellWatch r="V826"/>
    <cellWatch r="W826"/>
    <cellWatch r="S827"/>
    <cellWatch r="T827"/>
    <cellWatch r="U827"/>
    <cellWatch r="V827"/>
    <cellWatch r="W827"/>
    <cellWatch r="S828"/>
    <cellWatch r="T828"/>
    <cellWatch r="U828"/>
    <cellWatch r="V828"/>
    <cellWatch r="W828"/>
    <cellWatch r="S829"/>
    <cellWatch r="T829"/>
    <cellWatch r="U829"/>
    <cellWatch r="V829"/>
    <cellWatch r="W829"/>
    <cellWatch r="S830"/>
    <cellWatch r="T830"/>
    <cellWatch r="U830"/>
    <cellWatch r="V830"/>
    <cellWatch r="W830"/>
    <cellWatch r="S831"/>
    <cellWatch r="T831"/>
    <cellWatch r="U831"/>
    <cellWatch r="V831"/>
    <cellWatch r="W831"/>
    <cellWatch r="S832"/>
    <cellWatch r="T832"/>
    <cellWatch r="U832"/>
    <cellWatch r="V832"/>
    <cellWatch r="W832"/>
    <cellWatch r="S833"/>
    <cellWatch r="T833"/>
    <cellWatch r="U833"/>
    <cellWatch r="V833"/>
    <cellWatch r="W833"/>
    <cellWatch r="S834"/>
    <cellWatch r="T834"/>
    <cellWatch r="U834"/>
    <cellWatch r="V834"/>
    <cellWatch r="W834"/>
    <cellWatch r="S835"/>
    <cellWatch r="T835"/>
    <cellWatch r="U835"/>
    <cellWatch r="V835"/>
    <cellWatch r="W835"/>
    <cellWatch r="S836"/>
    <cellWatch r="T836"/>
    <cellWatch r="U836"/>
    <cellWatch r="V836"/>
    <cellWatch r="W836"/>
    <cellWatch r="S837"/>
    <cellWatch r="T837"/>
    <cellWatch r="U837"/>
    <cellWatch r="V837"/>
    <cellWatch r="W837"/>
    <cellWatch r="S838"/>
    <cellWatch r="T838"/>
    <cellWatch r="U838"/>
    <cellWatch r="V838"/>
    <cellWatch r="W838"/>
    <cellWatch r="S839"/>
    <cellWatch r="T839"/>
    <cellWatch r="U839"/>
    <cellWatch r="V839"/>
    <cellWatch r="W839"/>
    <cellWatch r="S840"/>
    <cellWatch r="T840"/>
    <cellWatch r="U840"/>
    <cellWatch r="V840"/>
    <cellWatch r="W840"/>
    <cellWatch r="S841"/>
    <cellWatch r="T841"/>
    <cellWatch r="U841"/>
    <cellWatch r="V841"/>
    <cellWatch r="W841"/>
    <cellWatch r="S842"/>
    <cellWatch r="T842"/>
    <cellWatch r="U842"/>
    <cellWatch r="V842"/>
    <cellWatch r="W842"/>
    <cellWatch r="S843"/>
    <cellWatch r="T843"/>
    <cellWatch r="U843"/>
    <cellWatch r="V843"/>
    <cellWatch r="W843"/>
    <cellWatch r="S844"/>
    <cellWatch r="T844"/>
    <cellWatch r="U844"/>
    <cellWatch r="V844"/>
    <cellWatch r="W844"/>
  </cellWatche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6962474BB6674E8DA4FDD7886B750B" ma:contentTypeVersion="7" ma:contentTypeDescription="Crear nuevo documento." ma:contentTypeScope="" ma:versionID="5f750b1637ee059aa05c69412bc84b0f">
  <xsd:schema xmlns:xsd="http://www.w3.org/2001/XMLSchema" xmlns:xs="http://www.w3.org/2001/XMLSchema" xmlns:p="http://schemas.microsoft.com/office/2006/metadata/properties" xmlns:ns2="eb1faa13-9ce7-430f-bf43-daf50bc913e5" targetNamespace="http://schemas.microsoft.com/office/2006/metadata/properties" ma:root="true" ma:fieldsID="363cd5c4f84831ada64ac2e1dde0c5d4"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Url xsi:nil="true"/>
      <Description xsi:nil="true"/>
    </Invitaci_x00f3_n>
    <Vigencia xmlns="eb1faa13-9ce7-430f-bf43-daf50bc913e5" xsi:nil="true"/>
    <Orden xmlns="eb1faa13-9ce7-430f-bf43-daf50bc913e5" xsi:nil="true"/>
    <un0y xmlns="eb1faa13-9ce7-430f-bf43-daf50bc913e5" xsi:nil="true"/>
    <Estad_x00ed_sticas_x0020_de_x0020_comentarios_x0020_recibidos xmlns="eb1faa13-9ce7-430f-bf43-daf50bc913e5" xsi:nil="true"/>
    <Fecha_x0020_de_x0020_aprobaci_x00f3_n xmlns="eb1faa13-9ce7-430f-bf43-daf50bc913e5" xsi:nil="true"/>
  </documentManagement>
</p:properties>
</file>

<file path=customXml/itemProps1.xml><?xml version="1.0" encoding="utf-8"?>
<ds:datastoreItem xmlns:ds="http://schemas.openxmlformats.org/officeDocument/2006/customXml" ds:itemID="{A9E0AE3B-C1C1-4C4A-8DE3-FDEEB9750B69}"/>
</file>

<file path=customXml/itemProps2.xml><?xml version="1.0" encoding="utf-8"?>
<ds:datastoreItem xmlns:ds="http://schemas.openxmlformats.org/officeDocument/2006/customXml" ds:itemID="{5712B857-A92F-456F-831C-790D99E3B310}"/>
</file>

<file path=customXml/itemProps3.xml><?xml version="1.0" encoding="utf-8"?>
<ds:datastoreItem xmlns:ds="http://schemas.openxmlformats.org/officeDocument/2006/customXml" ds:itemID="{4D32ADDB-7F18-477F-A02E-EA486606B4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Plan de Acción 2021 Aerocivil </dc:title>
  <dc:creator>Microsoft Office User</dc:creator>
  <cp:lastModifiedBy>Cenaida Jerez Ruiz</cp:lastModifiedBy>
  <dcterms:created xsi:type="dcterms:W3CDTF">2020-12-15T13:31:38Z</dcterms:created>
  <dcterms:modified xsi:type="dcterms:W3CDTF">2020-12-21T18:48:42Z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ies>
</file>